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9836" documentId="13_ncr:1_{F6CB121F-512D-4AA6-A0C1-0FB36C537598}" xr6:coauthVersionLast="47" xr6:coauthVersionMax="47" xr10:uidLastSave="{2ABD70B0-2E03-4A26-AF08-8AA2B2FDA7EE}"/>
  <bookViews>
    <workbookView xWindow="-109" yWindow="-109" windowWidth="26301" windowHeight="14169" firstSheet="6"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22" i="1"/>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217" i="2"/>
  <c r="G217" i="2"/>
  <c r="I217" i="2"/>
  <c r="J217" i="2"/>
  <c r="L217" i="2"/>
  <c r="B218" i="2"/>
  <c r="G218" i="2"/>
  <c r="I218" i="2"/>
  <c r="J218" i="2"/>
  <c r="L218" i="2"/>
  <c r="B219" i="2"/>
  <c r="G219" i="2"/>
  <c r="I219" i="2"/>
  <c r="J219" i="2"/>
  <c r="L219" i="2"/>
  <c r="B220" i="2"/>
  <c r="G220" i="2"/>
  <c r="I220" i="2"/>
  <c r="J220" i="2"/>
  <c r="L220" i="2"/>
  <c r="B221" i="2"/>
  <c r="G221" i="2"/>
  <c r="I221" i="2"/>
  <c r="J221" i="2"/>
  <c r="L221"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3" i="4"/>
  <c r="I3" i="4"/>
  <c r="J3" i="4"/>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4" i="2"/>
  <c r="G4" i="2"/>
  <c r="I4" i="2"/>
  <c r="J4" i="2"/>
  <c r="L4" i="2"/>
  <c r="B5" i="2"/>
  <c r="G5" i="2"/>
  <c r="I5" i="2"/>
  <c r="J5" i="2"/>
  <c r="L5" i="2"/>
  <c r="B6" i="2"/>
  <c r="G6" i="2"/>
  <c r="I6" i="2"/>
  <c r="J6" i="2"/>
  <c r="L6" i="2"/>
  <c r="B7" i="2"/>
  <c r="G7" i="2"/>
  <c r="I7" i="2"/>
  <c r="J7" i="2"/>
  <c r="L7"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alcChain>
</file>

<file path=xl/sharedStrings.xml><?xml version="1.0" encoding="utf-8"?>
<sst xmlns="http://schemas.openxmlformats.org/spreadsheetml/2006/main" count="179035" uniqueCount="39110">
  <si>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</si>
  <si>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</si>
  <si>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</si>
  <si>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</si>
  <si>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</si>
  <si>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</si>
  <si>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</si>
  <si>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</si>
  <si>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</si>
  <si>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</si>
  <si>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</si>
  <si>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</si>
  <si>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</si>
  <si>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</si>
  <si>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</si>
  <si>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</si>
  <si>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</si>
  <si>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</si>
  <si>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</si>
  <si>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</si>
  <si>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</si>
  <si>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</si>
  <si>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</si>
  <si>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</si>
  <si>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</si>
  <si>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</si>
  <si>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</si>
  <si>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</si>
  <si>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</si>
  <si>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</si>
  <si>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</si>
  <si>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</si>
  <si>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</si>
  <si>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</si>
  <si>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</si>
  <si>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</si>
  <si>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</si>
  <si>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</si>
  <si>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</si>
  <si>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</si>
  <si>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</si>
  <si>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</si>
  <si>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</si>
  <si>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</si>
  <si>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</si>
  <si>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</si>
  <si>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</si>
  <si>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</si>
  <si>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</si>
  <si>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</si>
  <si>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</si>
  <si>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</si>
  <si>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</si>
  <si>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</si>
  <si>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</si>
  <si>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</si>
  <si>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</si>
  <si>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</si>
  <si>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</si>
  <si>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</si>
  <si>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</si>
  <si>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</si>
  <si>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</si>
  <si>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</si>
  <si>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</si>
  <si>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</si>
  <si>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</si>
  <si>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</si>
  <si>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</si>
  <si>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</si>
  <si>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</si>
  <si>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</si>
  <si>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</si>
  <si>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</si>
  <si>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</si>
  <si>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</si>
  <si>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</si>
  <si>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</si>
  <si>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</si>
  <si>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</si>
  <si>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</si>
  <si>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</si>
  <si>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</si>
  <si>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</si>
  <si>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</si>
  <si>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</si>
  <si>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</si>
  <si>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</si>
  <si>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</si>
  <si>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</si>
  <si>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</si>
  <si>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</si>
  <si>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</si>
  <si>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</si>
  <si>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</si>
  <si>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</si>
  <si>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</si>
  <si>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</si>
  <si>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</si>
  <si>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</si>
  <si>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</si>
  <si>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</si>
  <si>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</si>
  <si>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</si>
  <si>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</si>
  <si>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</si>
  <si>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</si>
  <si>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</si>
  <si>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</si>
  <si>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</si>
  <si>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</si>
  <si>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</si>
  <si>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</si>
  <si>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</si>
  <si>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</si>
  <si>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</si>
  <si>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</si>
  <si>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</si>
  <si>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</si>
  <si>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</si>
  <si>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</si>
  <si>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</si>
  <si>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</si>
  <si>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</si>
  <si>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</si>
  <si>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</si>
  <si>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</si>
  <si>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</si>
  <si>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</si>
  <si>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</si>
  <si>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</si>
  <si>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</si>
  <si>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</si>
  <si>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</si>
  <si>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</si>
  <si>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</si>
  <si>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</si>
  <si>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</si>
  <si>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</si>
  <si>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</si>
  <si>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</si>
  <si>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</si>
  <si>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</si>
  <si>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</si>
  <si>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</si>
  <si>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</si>
  <si>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</si>
  <si>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</si>
  <si>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</si>
  <si>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</si>
  <si>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</si>
  <si>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</si>
  <si>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</si>
  <si>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</si>
  <si>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</si>
  <si>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</si>
  <si>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</si>
  <si>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</si>
  <si>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</si>
  <si>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</si>
  <si>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</si>
  <si>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</si>
  <si>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</si>
  <si>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</si>
  <si>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</si>
  <si>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</si>
  <si>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</si>
  <si>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</si>
  <si>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</si>
  <si>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</si>
  <si>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</si>
  <si>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</si>
  <si>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</si>
  <si>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</si>
  <si>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</si>
  <si>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</si>
  <si>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</si>
  <si>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</si>
  <si>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</si>
  <si>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</si>
  <si>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</si>
  <si>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</si>
  <si>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</si>
  <si>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</si>
  <si>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</si>
  <si>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</si>
  <si>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</si>
  <si>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</si>
  <si>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</si>
  <si>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</si>
  <si>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</si>
  <si>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</si>
  <si>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</si>
  <si>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</si>
  <si>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</si>
  <si>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</si>
  <si>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</si>
  <si>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</si>
  <si>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</si>
  <si>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</si>
  <si>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</si>
  <si>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</si>
  <si>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</si>
  <si>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</si>
  <si>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</si>
  <si>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</si>
  <si>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</si>
  <si>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</si>
  <si>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</si>
  <si>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</si>
  <si>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</si>
  <si>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</si>
  <si>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</si>
  <si>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</si>
  <si>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</si>
  <si>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</si>
  <si>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</si>
  <si>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</si>
  <si>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</si>
  <si>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</si>
  <si>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</si>
  <si>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</si>
  <si>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</si>
  <si>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</si>
  <si>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</si>
  <si>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</si>
  <si>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</si>
  <si>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</si>
  <si>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</si>
  <si>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</si>
  <si>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</si>
  <si>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</si>
  <si>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</si>
  <si>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</si>
  <si>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</si>
  <si>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</si>
  <si>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</si>
  <si>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</si>
  <si>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</si>
  <si>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</si>
  <si>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</si>
  <si>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</si>
  <si>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</si>
  <si>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</si>
  <si>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</si>
  <si>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</si>
  <si>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</si>
  <si>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</si>
  <si>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</si>
  <si>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</si>
  <si>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</si>
  <si>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</si>
  <si>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</si>
  <si>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</si>
  <si>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</si>
  <si>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</si>
  <si>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</si>
  <si>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</si>
  <si>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</si>
  <si>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</si>
  <si>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</si>
  <si>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</si>
  <si>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</si>
  <si>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</si>
  <si>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</si>
  <si>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</si>
  <si>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</si>
  <si>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</si>
  <si>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</si>
  <si>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</si>
  <si>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</si>
  <si>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</si>
  <si>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</si>
  <si>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</si>
  <si>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</si>
  <si>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</si>
  <si>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</si>
  <si>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</si>
  <si>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</si>
  <si>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</si>
  <si>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</si>
  <si>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</si>
  <si>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</si>
  <si>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</si>
  <si>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</si>
  <si>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</si>
  <si>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</si>
  <si>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</si>
  <si>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</si>
  <si>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</si>
  <si>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</si>
  <si>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</si>
  <si>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</si>
  <si>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</si>
  <si>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</si>
  <si>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</si>
  <si>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</si>
  <si>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</si>
  <si>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</si>
  <si>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</si>
  <si>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</si>
  <si>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</si>
  <si>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</si>
  <si>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</si>
  <si>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</si>
  <si>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</si>
  <si>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</si>
  <si>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</si>
  <si>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</si>
  <si>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</si>
  <si>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</si>
  <si>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</si>
  <si>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</si>
  <si>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</si>
  <si>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</si>
  <si>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</si>
  <si>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</si>
  <si>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</si>
  <si>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</si>
  <si>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</si>
  <si>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</si>
  <si>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</si>
  <si>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</si>
  <si>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</si>
  <si>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</si>
  <si>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</si>
  <si>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</si>
  <si>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</si>
  <si>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</si>
  <si>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</si>
  <si>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</si>
  <si>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</si>
  <si>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</si>
  <si>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</si>
  <si>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</si>
  <si>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</si>
  <si>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</si>
  <si>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</si>
  <si>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</si>
  <si>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</si>
  <si>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</si>
  <si>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</si>
  <si>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</si>
  <si>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</si>
  <si>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</si>
  <si>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</si>
  <si>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</si>
  <si>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</si>
  <si>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</si>
  <si>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</si>
  <si>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</si>
  <si>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</si>
  <si>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</si>
  <si>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</si>
  <si>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</si>
  <si>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</si>
  <si>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</si>
  <si>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</si>
  <si>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</si>
  <si>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</si>
  <si>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</si>
  <si>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</si>
  <si>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</si>
  <si>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</si>
  <si>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</si>
  <si>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</si>
  <si>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</si>
  <si>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</si>
  <si>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</si>
  <si>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</si>
  <si>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</si>
  <si>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</si>
  <si>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</si>
  <si>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</si>
  <si>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</si>
  <si>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</si>
  <si>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</si>
  <si>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</si>
  <si>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</si>
  <si>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</si>
  <si>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</si>
  <si>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</si>
  <si>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</si>
  <si>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</si>
  <si>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</si>
  <si>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</si>
  <si>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</si>
  <si>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</si>
  <si>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</si>
  <si>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</si>
  <si>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</si>
  <si>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</si>
  <si>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</si>
  <si>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</si>
  <si>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</si>
  <si>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</si>
  <si>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</si>
  <si>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</si>
  <si>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</si>
  <si>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</si>
  <si>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</si>
  <si>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</si>
  <si>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</si>
  <si>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</si>
  <si>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</si>
  <si>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</si>
  <si>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</si>
  <si>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</si>
  <si>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</si>
  <si>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</si>
  <si>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</si>
  <si>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</si>
  <si>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</si>
  <si>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</si>
  <si>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</si>
  <si>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</si>
  <si>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</si>
  <si>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</si>
  <si>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</si>
  <si>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</si>
  <si>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</si>
  <si>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</si>
  <si>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</si>
  <si>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</si>
  <si>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</si>
  <si>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</si>
  <si>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</si>
  <si>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</si>
  <si>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</si>
  <si>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</si>
  <si>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</si>
  <si>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</si>
  <si>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</si>
  <si>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</si>
  <si>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</si>
  <si>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</si>
  <si>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</si>
  <si>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</si>
  <si>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</si>
  <si>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</si>
  <si>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</si>
  <si>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</si>
  <si>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</si>
  <si>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</si>
  <si>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</si>
  <si>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</si>
  <si>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</si>
  <si>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</si>
  <si>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</si>
  <si>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</si>
  <si>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</si>
  <si>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</si>
  <si>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</si>
  <si>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</si>
  <si>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</si>
  <si>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</si>
  <si>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</si>
  <si>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</si>
  <si>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</si>
  <si>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</si>
  <si>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</si>
  <si>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</si>
  <si>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</si>
  <si>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</si>
  <si>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</si>
  <si>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</si>
  <si>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</si>
  <si>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</si>
  <si>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</si>
  <si>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</si>
  <si>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</si>
  <si>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</si>
  <si>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</si>
  <si>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</si>
  <si>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</si>
  <si>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</si>
  <si>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</si>
  <si>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</si>
  <si>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</si>
  <si>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</si>
  <si>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</si>
  <si>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</si>
  <si>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</si>
  <si>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</si>
  <si>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</si>
  <si>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</si>
  <si>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</si>
  <si>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</si>
  <si>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</si>
  <si>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</si>
  <si>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</si>
  <si>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</si>
  <si>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</si>
  <si>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</si>
  <si>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</si>
  <si>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</si>
  <si>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</si>
  <si>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</si>
  <si>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</si>
  <si>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</si>
  <si>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</si>
  <si>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</si>
  <si>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</si>
  <si>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</si>
  <si>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</si>
  <si>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</si>
  <si>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</si>
  <si>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</si>
  <si>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</si>
  <si>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</si>
  <si>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</si>
  <si>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</si>
  <si>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</si>
  <si>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</si>
  <si>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</si>
  <si>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</si>
  <si>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</si>
  <si>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</si>
  <si>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</si>
  <si>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</si>
  <si>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</si>
  <si>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</si>
  <si>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</si>
  <si>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</si>
  <si>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</si>
  <si>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</si>
  <si>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</si>
  <si>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</si>
  <si>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</si>
  <si>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</si>
  <si>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</si>
  <si>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</si>
  <si>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</si>
  <si>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</si>
  <si>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</si>
  <si>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</si>
  <si>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</si>
  <si>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</si>
  <si>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</si>
  <si>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</si>
  <si>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</si>
  <si>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</si>
  <si>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</si>
  <si>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</si>
  <si>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</si>
  <si>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</si>
  <si>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</si>
  <si>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</si>
  <si>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</si>
  <si>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</si>
  <si>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</si>
  <si>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</si>
  <si>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</si>
  <si>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</si>
  <si>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</si>
  <si>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</si>
  <si>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</si>
  <si>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</si>
  <si>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</si>
  <si>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</si>
  <si>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</si>
  <si>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</si>
  <si>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</si>
  <si>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</si>
  <si>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</si>
  <si>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</si>
  <si>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</si>
  <si>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</si>
  <si>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</si>
  <si>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</si>
  <si>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</si>
  <si>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</si>
  <si>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</si>
  <si>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</si>
  <si>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</si>
  <si>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</si>
  <si>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</si>
  <si>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</si>
  <si>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</si>
  <si>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</si>
  <si>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</si>
  <si>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</si>
  <si>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</si>
  <si>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</si>
  <si>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</si>
  <si>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</si>
  <si>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</si>
  <si>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</si>
  <si>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</si>
  <si>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</si>
  <si>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</si>
  <si>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</si>
  <si>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</si>
  <si>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</si>
  <si>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</si>
  <si>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</si>
  <si>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</si>
  <si>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</si>
  <si>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</si>
  <si>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</si>
  <si>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</si>
  <si>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</si>
  <si>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</si>
  <si>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</si>
  <si>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</si>
  <si>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</si>
  <si>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</si>
  <si>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</si>
  <si>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</si>
  <si>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</si>
  <si>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</si>
  <si>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</si>
  <si>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</si>
  <si>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</si>
  <si>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</si>
  <si>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</si>
  <si>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</si>
  <si>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</si>
  <si>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</si>
  <si>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</si>
  <si>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</si>
  <si>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</si>
  <si>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</si>
  <si>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</si>
  <si>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</si>
  <si>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</si>
  <si>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</si>
  <si>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</si>
  <si>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</si>
  <si>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</si>
  <si>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</si>
  <si>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</si>
  <si>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</si>
  <si>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</si>
  <si>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</si>
  <si>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</si>
  <si>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</si>
  <si>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</si>
  <si>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</si>
  <si>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</si>
  <si>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</si>
  <si>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</si>
  <si>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</si>
  <si>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</si>
  <si>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</si>
  <si>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</si>
  <si>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</si>
  <si>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</si>
  <si>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</si>
  <si>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</si>
  <si>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</si>
  <si>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</si>
  <si>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</si>
  <si>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</si>
  <si>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</si>
  <si>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</si>
  <si>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</si>
  <si>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</si>
  <si>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</si>
  <si>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</si>
  <si>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</si>
  <si>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</si>
  <si>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</si>
  <si>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</si>
  <si>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</si>
  <si>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</si>
  <si>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</si>
  <si>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</si>
  <si>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</si>
  <si>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</si>
  <si>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</si>
  <si>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</si>
  <si>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</si>
  <si>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</si>
  <si>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</si>
  <si>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</si>
  <si>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</si>
  <si>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</si>
  <si>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</si>
  <si>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</si>
  <si>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</si>
  <si>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</si>
  <si>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</si>
  <si>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</si>
  <si>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</si>
  <si>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</si>
  <si>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</si>
  <si>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</si>
  <si>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</si>
  <si>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</si>
  <si>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</si>
  <si>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</si>
  <si>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</si>
  <si>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</si>
  <si>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</si>
  <si>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</si>
  <si>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</si>
  <si>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</si>
  <si>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</si>
  <si>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</si>
  <si>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</si>
  <si>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</si>
  <si>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</si>
  <si>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</si>
  <si>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</si>
  <si>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</si>
  <si>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</si>
  <si>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</si>
  <si>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</si>
  <si>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</si>
  <si>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</si>
  <si>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</si>
  <si>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</si>
  <si>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</si>
  <si>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</si>
  <si>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</si>
  <si>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</si>
  <si>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</si>
  <si>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</si>
  <si>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</si>
  <si>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</si>
  <si>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</si>
  <si>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</si>
  <si>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</si>
  <si>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</si>
  <si>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</si>
  <si>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</si>
  <si>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</si>
  <si>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</si>
  <si>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</si>
  <si>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</si>
  <si>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</si>
  <si>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</si>
  <si>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</si>
  <si>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</si>
  <si>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</si>
  <si>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</si>
  <si>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</si>
  <si>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</si>
  <si>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</si>
  <si>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</si>
  <si>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</si>
  <si>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</si>
  <si>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</si>
  <si>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</si>
  <si>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</si>
  <si>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</si>
  <si>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</si>
  <si>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</si>
  <si>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</si>
  <si>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</si>
  <si>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</si>
  <si>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</si>
  <si>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</si>
  <si>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</si>
  <si>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</si>
  <si>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</si>
  <si>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</si>
  <si>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</si>
  <si>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</si>
  <si>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</si>
  <si>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</si>
  <si>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</si>
  <si>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</si>
  <si>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</si>
  <si>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</si>
  <si>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</si>
  <si>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</si>
  <si>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</si>
  <si>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</si>
  <si>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</si>
  <si>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</si>
  <si>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</si>
  <si>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</si>
  <si>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</si>
  <si>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</si>
  <si>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</si>
  <si>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</si>
  <si>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</si>
  <si>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</si>
  <si>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</si>
  <si>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</si>
  <si>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</si>
  <si>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</si>
  <si>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</si>
  <si>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</si>
  <si>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</si>
  <si>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</si>
  <si>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</si>
  <si>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</si>
  <si>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</si>
  <si>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</si>
  <si>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</si>
  <si>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</si>
  <si>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</si>
  <si>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</si>
  <si>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</si>
  <si>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</si>
  <si>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</si>
  <si>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</si>
  <si>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</si>
  <si>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</si>
  <si>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</si>
  <si>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</si>
  <si>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</si>
  <si>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</si>
  <si>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</si>
  <si>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</si>
  <si>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</si>
  <si>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</si>
  <si>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</si>
  <si>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</si>
  <si>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</si>
  <si>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</si>
  <si>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</si>
  <si>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</si>
  <si>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</si>
  <si>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</si>
  <si>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</si>
  <si>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</si>
  <si>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</si>
  <si>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</si>
  <si>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</si>
  <si>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</si>
  <si>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</si>
  <si>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</si>
  <si>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</si>
  <si>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</si>
  <si>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</si>
  <si>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</si>
  <si>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</si>
  <si>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</si>
  <si>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</si>
  <si>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</si>
  <si>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</si>
  <si>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</si>
  <si>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</si>
  <si>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</si>
  <si>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</si>
  <si>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</si>
  <si>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</si>
  <si>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</si>
  <si>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</si>
  <si>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</si>
  <si>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</si>
  <si>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</si>
  <si>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</si>
  <si>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</si>
  <si>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</si>
  <si>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</si>
  <si>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</si>
  <si>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</si>
  <si>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</si>
  <si>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</si>
  <si>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</si>
  <si>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</si>
  <si>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</si>
  <si>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</si>
  <si>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</si>
  <si>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</si>
  <si>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</si>
  <si>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</si>
  <si>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</si>
  <si>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</si>
  <si>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</si>
  <si>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</si>
  <si>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</si>
  <si>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</si>
  <si>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</si>
  <si>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</si>
  <si>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</si>
  <si>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</si>
  <si>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</si>
  <si>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</si>
  <si>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</si>
  <si>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</si>
  <si>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</si>
  <si>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</si>
  <si>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</si>
  <si>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</si>
  <si>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</si>
  <si>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</si>
  <si>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</si>
  <si>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</si>
  <si>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</si>
  <si>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</si>
  <si>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</si>
  <si>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</si>
  <si>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</si>
  <si>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</si>
  <si>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</si>
  <si>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</si>
  <si>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</si>
  <si>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</si>
  <si>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</si>
  <si>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</si>
  <si>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</si>
  <si>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</si>
  <si>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</si>
  <si>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</si>
  <si>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</si>
  <si>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</si>
  <si>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</si>
  <si>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</si>
  <si>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</si>
  <si>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</si>
  <si>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</si>
  <si>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</si>
  <si>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</si>
  <si>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</si>
  <si>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</si>
  <si>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</si>
  <si>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</si>
  <si>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</si>
  <si>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</si>
  <si>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</si>
  <si>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</si>
  <si>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</si>
  <si>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</si>
  <si>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</si>
  <si>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</si>
  <si>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</si>
  <si>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</si>
  <si>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</si>
  <si>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</si>
  <si>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</si>
  <si>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</si>
  <si>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</si>
  <si>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</si>
  <si>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</si>
  <si>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</si>
  <si>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</si>
  <si>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</si>
  <si>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</si>
  <si>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</si>
  <si>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</si>
  <si>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</si>
  <si>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</si>
  <si>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</si>
  <si>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</si>
  <si>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</si>
  <si>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</si>
  <si>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</si>
  <si>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</si>
  <si>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</si>
  <si>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</si>
  <si>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</si>
  <si>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</si>
  <si>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</si>
  <si>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</si>
  <si>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</si>
  <si>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</si>
  <si>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</si>
  <si>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</si>
  <si>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</si>
  <si>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</si>
  <si>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</si>
  <si>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</si>
  <si>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</si>
  <si>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</si>
  <si>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</si>
  <si>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</si>
  <si>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</si>
  <si>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</si>
  <si>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</si>
  <si>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</si>
  <si>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</si>
  <si>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</si>
  <si>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</si>
  <si>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</si>
  <si>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</si>
  <si>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</si>
  <si>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</si>
  <si>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</si>
  <si>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</si>
  <si>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</si>
  <si>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</si>
  <si>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</si>
  <si>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</si>
  <si>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</si>
  <si>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</si>
  <si>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</si>
  <si>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</si>
  <si>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</si>
  <si>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</si>
  <si>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</si>
  <si>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</si>
  <si>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</si>
  <si>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</si>
  <si>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</si>
  <si>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</si>
  <si>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</si>
  <si>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</si>
  <si>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</si>
  <si>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</si>
  <si>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</si>
  <si>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</si>
  <si>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</si>
  <si>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</si>
  <si>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</si>
  <si>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</si>
  <si>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</si>
  <si>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</si>
  <si>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</si>
  <si>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</si>
  <si>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</si>
  <si>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</si>
  <si>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</si>
  <si>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</si>
  <si>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</si>
  <si>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</si>
  <si>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</si>
  <si>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</si>
  <si>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</si>
  <si>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</si>
  <si>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</si>
  <si>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</si>
  <si>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</si>
  <si>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</si>
  <si>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</si>
  <si>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</si>
  <si>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</si>
  <si>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</si>
  <si>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</si>
  <si>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</si>
  <si>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</si>
  <si>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</si>
  <si>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</si>
  <si>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</si>
  <si>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</si>
  <si>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</si>
  <si>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</si>
  <si>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</si>
  <si>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</si>
  <si>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</si>
  <si>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</si>
  <si>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</si>
  <si>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</si>
  <si>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</si>
  <si>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</si>
  <si>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</si>
  <si>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</si>
  <si>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</si>
  <si>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</si>
  <si>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</si>
  <si>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</si>
  <si>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</si>
  <si>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</si>
  <si>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</si>
  <si>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</si>
  <si>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</si>
  <si>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</si>
  <si>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</si>
  <si>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</si>
  <si>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</si>
  <si>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</si>
  <si>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</si>
  <si>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</si>
  <si>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</si>
  <si>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</si>
  <si>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</si>
  <si>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</si>
  <si>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</si>
  <si>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</si>
  <si>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</si>
  <si>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</si>
  <si>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</si>
  <si>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</si>
  <si>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</si>
  <si>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</si>
  <si>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</si>
  <si>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</si>
  <si>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</si>
  <si>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</si>
  <si>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</si>
  <si>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</si>
  <si>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</si>
  <si>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</si>
  <si>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</si>
  <si>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</si>
  <si>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</si>
  <si>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</si>
  <si>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</si>
  <si>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</si>
  <si>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</si>
  <si>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</si>
  <si>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</si>
  <si>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</si>
  <si>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</si>
  <si>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</si>
  <si>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</si>
  <si>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</si>
  <si>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</si>
  <si>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</si>
  <si>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</si>
  <si>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</si>
  <si>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</si>
  <si>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</si>
  <si>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</si>
  <si>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</si>
  <si>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</si>
  <si>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</si>
  <si>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</si>
  <si>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</si>
  <si>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</si>
  <si>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</si>
  <si>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</si>
  <si>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</si>
  <si>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</si>
  <si>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</si>
  <si>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</si>
  <si>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</si>
  <si>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</si>
  <si>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</si>
  <si>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</si>
  <si>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</si>
  <si>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</si>
  <si>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</si>
  <si>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</si>
  <si>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</si>
  <si>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</si>
  <si>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</si>
  <si>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</si>
  <si>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</si>
  <si>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</si>
  <si>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</si>
  <si>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</si>
  <si>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</si>
  <si>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</si>
  <si>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</si>
  <si>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</si>
  <si>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</si>
  <si>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</si>
  <si>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</si>
  <si>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</si>
  <si>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</si>
  <si>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</si>
  <si>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</si>
  <si>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</si>
  <si>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</si>
  <si>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</si>
  <si>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</si>
  <si>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</si>
  <si>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</si>
  <si>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</si>
  <si>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</si>
  <si>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</si>
  <si>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</si>
  <si>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</si>
  <si>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</si>
  <si>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</si>
  <si>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</si>
  <si>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</si>
  <si>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</si>
  <si>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</si>
  <si>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</si>
  <si>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</si>
  <si>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</si>
  <si>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</si>
  <si>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</si>
  <si>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</si>
  <si>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</si>
  <si>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</si>
  <si>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</si>
  <si>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</si>
  <si>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</si>
  <si>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</si>
  <si>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</si>
  <si>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</si>
  <si>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</si>
  <si>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</si>
  <si>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</si>
  <si>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</si>
  <si>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</si>
  <si>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</si>
  <si>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</si>
  <si>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</si>
  <si>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</si>
  <si>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</si>
  <si>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</si>
  <si>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</si>
  <si>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</si>
  <si>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</si>
  <si>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</si>
  <si>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</si>
  <si>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</si>
  <si>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</si>
  <si>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</si>
  <si>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</si>
  <si>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</si>
  <si>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</si>
  <si>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</si>
  <si>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</si>
  <si>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</si>
  <si>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</si>
  <si>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</si>
  <si>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</si>
  <si>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</si>
  <si>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</si>
  <si>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</si>
  <si>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</si>
  <si>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</si>
  <si>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</si>
  <si>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</si>
  <si>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</si>
  <si>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</si>
  <si>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</si>
  <si>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</si>
  <si>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</si>
  <si>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</si>
  <si>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</si>
  <si>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</si>
  <si>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</si>
  <si>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</si>
  <si>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</si>
  <si>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</si>
  <si>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</si>
  <si>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</si>
  <si>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</si>
  <si>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</si>
  <si>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</si>
  <si>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</si>
  <si>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</si>
  <si>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</si>
  <si>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</si>
  <si>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</si>
  <si>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</si>
  <si>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</si>
  <si>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</si>
  <si>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</si>
  <si>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</si>
  <si>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</si>
  <si>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</si>
  <si>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</si>
  <si>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</si>
  <si>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</si>
  <si>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</si>
  <si>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</si>
  <si>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</si>
  <si>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</si>
  <si>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</si>
  <si>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</si>
  <si>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</si>
  <si>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</si>
  <si>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</si>
  <si>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</si>
  <si>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</si>
  <si>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</si>
  <si>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</si>
  <si>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</si>
  <si>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</si>
  <si>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</si>
  <si>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</si>
  <si>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</si>
  <si>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</si>
  <si>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</si>
  <si>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</si>
  <si>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</si>
  <si>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</si>
  <si>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</si>
  <si>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</si>
  <si>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</si>
  <si>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</si>
  <si>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</si>
  <si>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</si>
  <si>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</si>
  <si>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</si>
  <si>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</si>
  <si>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</si>
  <si>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</si>
  <si>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</si>
  <si>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</si>
  <si>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</si>
  <si>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</si>
  <si>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</si>
  <si>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</si>
  <si>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</si>
  <si>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</si>
  <si>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</si>
  <si>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</si>
  <si>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</si>
  <si>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</si>
  <si>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</si>
  <si>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</si>
  <si>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</si>
  <si>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</si>
  <si>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</si>
  <si>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</si>
  <si>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</si>
  <si>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</si>
  <si>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</si>
  <si>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</si>
  <si>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</si>
  <si>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</si>
  <si>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</si>
  <si>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</si>
  <si>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</si>
  <si>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</si>
  <si>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</si>
  <si>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</si>
  <si>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</si>
  <si>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</si>
  <si>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</si>
  <si>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</si>
  <si>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</si>
  <si>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</si>
  <si>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</si>
  <si>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</si>
  <si>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</si>
  <si>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</si>
  <si>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</si>
  <si>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</si>
  <si>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</si>
  <si>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</si>
  <si>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</si>
  <si>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</si>
  <si>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</si>
  <si>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</si>
  <si>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</si>
  <si>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</si>
  <si>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</si>
  <si>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</si>
  <si>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</si>
  <si>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</si>
  <si>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</si>
  <si>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</si>
  <si>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</si>
  <si>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</si>
  <si>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</si>
  <si>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</si>
  <si>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</si>
  <si>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</si>
  <si>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</si>
  <si>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</si>
  <si>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</si>
  <si>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</si>
  <si>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</si>
  <si>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</si>
  <si>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</si>
  <si>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</si>
  <si>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</si>
  <si>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</si>
  <si>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</si>
  <si>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</si>
  <si>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</si>
  <si>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</si>
  <si>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</si>
  <si>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</si>
  <si>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</si>
  <si>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</si>
  <si>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</si>
  <si>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</si>
  <si>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</si>
  <si>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</si>
  <si>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</si>
  <si>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</si>
  <si>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</si>
  <si>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</si>
  <si>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</si>
  <si>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</si>
  <si>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</si>
  <si>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</si>
  <si>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</si>
  <si>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</si>
  <si>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</si>
  <si>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</si>
  <si>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</si>
  <si>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</si>
  <si>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</si>
  <si>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</si>
  <si>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</si>
  <si>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</si>
  <si>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</si>
  <si>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</si>
  <si>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</si>
  <si>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</si>
  <si>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</si>
  <si>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</si>
  <si>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</si>
  <si>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</si>
  <si>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</si>
  <si>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</si>
  <si>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</si>
  <si>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</si>
  <si>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</si>
  <si>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</si>
  <si>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</si>
  <si>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</si>
  <si>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</si>
  <si>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</si>
  <si>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</si>
  <si>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</si>
  <si>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</si>
  <si>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</si>
  <si>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</si>
  <si>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</si>
  <si>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</si>
  <si>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</si>
  <si>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</si>
  <si>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</si>
  <si>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</si>
  <si>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</si>
  <si>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</si>
  <si>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</si>
  <si>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</si>
  <si>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</si>
  <si>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</si>
  <si>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</si>
  <si>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</si>
  <si>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</si>
  <si>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</si>
  <si>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</si>
  <si>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</si>
  <si>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</si>
  <si>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</si>
  <si>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</si>
  <si>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</si>
  <si>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</si>
  <si>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</si>
  <si>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</si>
  <si>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</si>
  <si>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</si>
  <si>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</si>
  <si>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</si>
  <si>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</si>
  <si>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</si>
  <si>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</si>
  <si>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</si>
  <si>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</si>
  <si>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</si>
  <si>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</si>
  <si>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</si>
  <si>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</si>
  <si>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</si>
  <si>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</si>
  <si>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</si>
  <si>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</si>
  <si>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</si>
  <si>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</si>
  <si>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</si>
  <si>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</si>
  <si>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</si>
  <si>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</si>
  <si>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</si>
  <si>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</si>
  <si>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</si>
  <si>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</si>
  <si>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</si>
  <si>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</si>
  <si>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</si>
  <si>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</si>
  <si>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</si>
  <si>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</si>
  <si>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</si>
  <si>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</si>
  <si>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</si>
  <si>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</si>
  <si>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</si>
  <si>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</si>
  <si>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</si>
  <si>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</si>
  <si>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</si>
  <si>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</si>
  <si>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</si>
  <si>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</si>
  <si>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</si>
  <si>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</si>
  <si>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</si>
  <si>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</si>
  <si>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</si>
  <si>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</si>
  <si>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</si>
  <si>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</si>
  <si>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</si>
  <si>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</si>
  <si>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</si>
  <si>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</si>
  <si>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</si>
  <si>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</si>
  <si>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</si>
  <si>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</si>
  <si>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</si>
  <si>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</si>
  <si>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</si>
  <si>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</si>
  <si>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</si>
  <si>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</si>
  <si>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</si>
  <si>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</si>
  <si>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</si>
  <si>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</si>
  <si>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</si>
  <si>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</si>
  <si>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</si>
  <si>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</si>
  <si>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</si>
  <si>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</si>
  <si>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</si>
  <si>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</si>
  <si>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</si>
  <si>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</si>
  <si>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</si>
  <si>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</si>
  <si>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</si>
  <si>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</si>
  <si>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</si>
  <si>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</si>
  <si>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</si>
  <si>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</si>
  <si>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</si>
  <si>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</si>
  <si>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</si>
  <si>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</si>
  <si>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</si>
  <si>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</si>
  <si>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</si>
  <si>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</si>
  <si>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</si>
  <si>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</si>
  <si>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</si>
  <si>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</si>
  <si>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</si>
  <si>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</si>
  <si>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</si>
  <si>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</si>
  <si>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</si>
  <si>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</si>
  <si>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</si>
  <si>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</si>
  <si>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</si>
  <si>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</si>
  <si>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</si>
  <si>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</si>
  <si>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</si>
  <si>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</si>
  <si>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</si>
  <si>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</si>
  <si>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</si>
  <si>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</si>
  <si>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</si>
  <si>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</si>
  <si>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</si>
  <si>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</si>
  <si>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</si>
  <si>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</si>
  <si>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</si>
  <si>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</si>
  <si>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</si>
  <si>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</si>
  <si>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</si>
  <si>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</si>
  <si>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</si>
  <si>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</si>
  <si>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</si>
  <si>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</si>
  <si>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</si>
  <si>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</si>
  <si>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</si>
  <si>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</si>
  <si>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</si>
  <si>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</si>
  <si>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</si>
  <si>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</si>
  <si>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</si>
  <si>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</si>
  <si>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</si>
  <si>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</si>
  <si>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</si>
  <si>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</si>
  <si>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</si>
  <si>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</si>
  <si>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</si>
  <si>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</si>
  <si>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</si>
  <si>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</si>
  <si>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</si>
  <si>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</si>
  <si>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</si>
  <si>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</si>
  <si>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</si>
  <si>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</si>
  <si>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</si>
  <si>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</si>
  <si>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</si>
  <si>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</si>
  <si>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</si>
  <si>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</si>
  <si>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</si>
  <si>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</si>
  <si>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</si>
  <si>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</si>
  <si>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</si>
  <si>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</si>
  <si>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</si>
  <si>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</si>
  <si>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</si>
  <si>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</si>
  <si>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</si>
  <si>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</si>
  <si>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</si>
  <si>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</si>
  <si>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</si>
  <si>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</si>
  <si>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</si>
  <si>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</si>
  <si>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</si>
  <si>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</si>
  <si>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</si>
  <si>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</si>
  <si>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</si>
  <si>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</si>
  <si>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</si>
  <si>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</si>
  <si>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</si>
  <si>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</si>
  <si>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</si>
  <si>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</si>
  <si>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</si>
  <si>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</si>
  <si>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</si>
  <si>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</si>
  <si>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</si>
  <si>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</si>
  <si>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</si>
  <si>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</si>
  <si>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</si>
  <si>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</si>
  <si>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</si>
  <si>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</si>
  <si>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</si>
  <si>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</si>
  <si>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</si>
  <si>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</si>
  <si>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</si>
  <si>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</si>
  <si>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</si>
  <si>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</si>
  <si>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</si>
  <si>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</si>
  <si>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</si>
  <si>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</si>
  <si>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</si>
  <si>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</si>
  <si>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</si>
  <si>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</si>
  <si>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</si>
  <si>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</si>
  <si>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</si>
  <si>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</si>
  <si>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</si>
  <si>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</si>
  <si>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</si>
  <si>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</si>
  <si>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</si>
  <si>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</si>
  <si>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</si>
  <si>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</si>
  <si>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</si>
  <si>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</si>
  <si>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</si>
  <si>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</si>
  <si>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</si>
  <si>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</si>
  <si>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</si>
  <si>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</si>
  <si>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</si>
  <si>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</si>
  <si>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</si>
  <si>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</si>
  <si>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</si>
  <si>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</si>
  <si>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</si>
  <si>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</si>
  <si>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</si>
  <si>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</si>
  <si>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</si>
  <si>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</si>
  <si>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</si>
  <si>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</si>
  <si>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</si>
  <si>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</si>
  <si>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</si>
  <si>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</si>
  <si>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</si>
  <si>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</si>
  <si>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</si>
  <si>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</si>
  <si>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</si>
  <si>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</si>
  <si>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</si>
  <si>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</si>
  <si>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</si>
  <si>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</si>
  <si>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</si>
  <si>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</si>
  <si>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</si>
  <si>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</si>
  <si>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</si>
  <si>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</si>
  <si>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</si>
  <si>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</si>
  <si>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</si>
  <si>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</si>
  <si>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</si>
  <si>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</si>
  <si>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</si>
  <si>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</si>
  <si>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</si>
  <si>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</si>
  <si>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</si>
  <si>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</si>
  <si>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</si>
  <si>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</si>
  <si>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</si>
  <si>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</si>
  <si>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</si>
  <si>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</si>
  <si>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</si>
  <si>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</si>
  <si>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</si>
  <si>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</si>
  <si>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</si>
  <si>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</si>
  <si>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</si>
  <si>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</si>
  <si>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</si>
  <si>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</si>
  <si>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</si>
  <si>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</si>
  <si>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</si>
  <si>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</si>
  <si>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</si>
  <si>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</si>
  <si>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</si>
  <si>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</si>
  <si>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</si>
  <si>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</si>
  <si>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</si>
  <si>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</si>
  <si>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</si>
  <si>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</si>
  <si>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</si>
  <si>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</si>
  <si>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</si>
  <si>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</si>
  <si>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</si>
  <si>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</si>
  <si>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</si>
  <si>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</si>
  <si>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</si>
  <si>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</si>
  <si>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</si>
  <si>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</si>
  <si>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</si>
  <si>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</si>
  <si>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</si>
  <si>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</si>
  <si>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</si>
  <si>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</si>
  <si>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</si>
  <si>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</si>
  <si>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</si>
  <si>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</si>
  <si>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</si>
  <si>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</si>
  <si>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</si>
  <si>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</si>
  <si>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</si>
  <si>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</si>
  <si>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</si>
  <si>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</si>
  <si>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</si>
  <si>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</si>
  <si>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</si>
  <si>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</si>
  <si>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</si>
  <si>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</si>
  <si>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</si>
  <si>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</si>
  <si>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</si>
  <si>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</si>
  <si>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</si>
  <si>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</si>
  <si>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</si>
  <si>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</si>
  <si>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</si>
  <si>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</si>
  <si>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</si>
  <si>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</si>
  <si>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</si>
  <si>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</si>
  <si>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</si>
  <si>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</si>
  <si>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</si>
  <si>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</si>
  <si>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</si>
  <si>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</si>
  <si>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</si>
  <si>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</si>
  <si>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</si>
  <si>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</si>
  <si>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</si>
  <si>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</si>
  <si>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</si>
  <si>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</si>
  <si>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</si>
  <si>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</si>
  <si>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</si>
  <si>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</si>
  <si>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</si>
  <si>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</si>
  <si>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</si>
  <si>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</si>
  <si>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</si>
  <si>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</si>
  <si>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</si>
  <si>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</si>
  <si>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</si>
  <si>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</si>
  <si>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</si>
  <si>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</si>
  <si>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</si>
  <si>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</si>
  <si>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</si>
  <si>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</si>
  <si>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</si>
  <si>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</si>
  <si>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</si>
  <si>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</si>
  <si>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</si>
  <si>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</si>
  <si>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</si>
  <si>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</si>
  <si>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</si>
  <si>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</si>
  <si>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</si>
  <si>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</si>
  <si>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</si>
  <si>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</si>
  <si>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</si>
  <si>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</si>
  <si>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</si>
  <si>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</si>
  <si>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</si>
  <si>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</si>
  <si>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</si>
  <si>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</si>
  <si>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</si>
  <si>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</si>
  <si>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</si>
  <si>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</si>
  <si>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</si>
  <si>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</si>
  <si>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</si>
  <si>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</si>
  <si>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</si>
  <si>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</si>
  <si>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</si>
  <si>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</si>
  <si>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</si>
  <si>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</si>
  <si>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</si>
  <si>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</si>
  <si>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</si>
  <si>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</si>
  <si>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</si>
  <si>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</si>
  <si>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</si>
  <si>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</si>
  <si>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</si>
  <si>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</si>
  <si>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</si>
  <si>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</si>
  <si>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</si>
  <si>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</si>
  <si>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</si>
  <si>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</si>
  <si>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</si>
  <si>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</si>
  <si>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</si>
  <si>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</si>
  <si>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</si>
  <si>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</si>
  <si>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</si>
  <si>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</si>
  <si>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</si>
  <si>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</si>
  <si>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</si>
  <si>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</si>
  <si>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</si>
  <si>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</si>
  <si>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</si>
  <si>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</si>
  <si>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</si>
  <si>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</si>
  <si>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</si>
  <si>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</si>
  <si>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</si>
  <si>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</si>
  <si>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</si>
  <si>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</si>
  <si>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</si>
  <si>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</si>
  <si>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</si>
  <si>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</si>
  <si>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</si>
  <si>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</si>
  <si>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</si>
  <si>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</si>
  <si>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</si>
  <si>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</si>
  <si>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</si>
  <si>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</si>
  <si>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</si>
  <si>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</si>
  <si>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</si>
  <si>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</si>
  <si>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</si>
  <si>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</si>
  <si>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</si>
  <si>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</si>
  <si>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</si>
  <si>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</si>
  <si>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</si>
  <si>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</si>
  <si>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</si>
  <si>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</si>
  <si>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</si>
  <si>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</si>
  <si>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</si>
  <si>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</si>
  <si>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</si>
  <si>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</si>
  <si>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</si>
  <si>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</si>
  <si>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</si>
  <si>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</si>
  <si>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</si>
  <si>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</si>
  <si>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</si>
  <si>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</si>
  <si>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</si>
  <si>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</si>
  <si>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</si>
  <si>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</si>
  <si>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</si>
  <si>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</si>
  <si>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</si>
  <si>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</si>
  <si>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</si>
  <si>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</si>
  <si>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</si>
  <si>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</si>
  <si>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</si>
  <si>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</si>
  <si>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</si>
  <si>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</si>
  <si>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</si>
  <si>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</si>
  <si>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</si>
  <si>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</si>
  <si>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</si>
  <si>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</si>
  <si>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</si>
  <si>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</si>
  <si>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</si>
  <si>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</si>
  <si>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</si>
  <si>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</si>
  <si>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</si>
  <si>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</si>
  <si>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</si>
  <si>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</si>
  <si>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</si>
  <si>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</si>
  <si>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</si>
  <si>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</si>
  <si>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</si>
  <si>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</si>
  <si>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</si>
  <si>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</si>
  <si>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</si>
  <si>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</si>
  <si>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</si>
  <si>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</si>
  <si>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</si>
  <si>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</si>
  <si>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</si>
  <si>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</si>
  <si>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</si>
  <si>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</si>
  <si>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</si>
  <si>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</si>
  <si>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</si>
  <si>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</si>
  <si>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</si>
  <si>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</si>
  <si>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</si>
  <si>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</si>
  <si>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</si>
  <si>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</si>
  <si>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</si>
  <si>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</si>
  <si>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</si>
  <si>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</si>
  <si>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</si>
  <si>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</si>
  <si>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</si>
  <si>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</si>
  <si>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</si>
  <si>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</si>
  <si>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</si>
  <si>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</si>
  <si>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</si>
  <si>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</si>
  <si>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</si>
  <si>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</si>
  <si>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</si>
  <si>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</si>
  <si>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</si>
  <si>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</si>
  <si>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</si>
  <si>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</si>
  <si>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</si>
  <si>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</si>
  <si>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</si>
  <si>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</si>
  <si>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</si>
  <si>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</si>
  <si>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</si>
  <si>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</si>
  <si>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</si>
  <si>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</si>
  <si>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</si>
  <si>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</si>
  <si>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</si>
  <si>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</si>
  <si>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</si>
  <si>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</si>
  <si>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</si>
  <si>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</si>
  <si>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</si>
  <si>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</si>
  <si>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</si>
  <si>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</si>
  <si>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</si>
  <si>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</si>
  <si>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</si>
  <si>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</si>
  <si>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</si>
  <si>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</si>
  <si>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</si>
  <si>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</si>
  <si>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</si>
  <si>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</si>
  <si>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</si>
  <si>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</si>
  <si>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</si>
  <si>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</si>
  <si>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</si>
  <si>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</si>
  <si>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</si>
  <si>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</si>
  <si>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</si>
  <si>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</si>
  <si>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</si>
  <si>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</si>
  <si>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</si>
  <si>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</si>
  <si>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</si>
  <si>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</si>
  <si>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</si>
  <si>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</si>
  <si>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</si>
  <si>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</si>
  <si>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</si>
  <si>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</si>
  <si>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</si>
  <si>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</si>
  <si>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</si>
  <si>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</si>
  <si>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</si>
  <si>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</si>
  <si>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</si>
  <si>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</si>
  <si>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</si>
  <si>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</si>
  <si>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</si>
  <si>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</si>
  <si>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</si>
  <si>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</si>
  <si>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</si>
  <si>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</si>
  <si>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</si>
  <si>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</si>
  <si>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</si>
  <si>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</si>
  <si>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</si>
  <si>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</si>
  <si>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</si>
  <si>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</si>
  <si>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</si>
  <si>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</si>
  <si>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</si>
  <si>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</si>
  <si>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</si>
  <si>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</si>
  <si>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</si>
  <si>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</si>
  <si>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</si>
  <si>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</si>
  <si>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</si>
  <si>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</si>
  <si>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</si>
  <si>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</si>
  <si>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</si>
  <si>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</si>
  <si>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</si>
  <si>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</si>
  <si>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</si>
  <si>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</si>
  <si>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</si>
  <si>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</si>
  <si>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</si>
  <si>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</si>
  <si>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</si>
  <si>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</si>
  <si>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</si>
  <si>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</si>
  <si>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</si>
  <si>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</si>
  <si>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</si>
  <si>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</si>
  <si>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</si>
  <si>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</si>
  <si>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</si>
  <si>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</si>
  <si>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</si>
  <si>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</si>
  <si>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</si>
  <si>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</si>
  <si>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</si>
  <si>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</si>
  <si>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</si>
  <si>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</si>
  <si>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</si>
  <si>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</si>
  <si>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</si>
  <si>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</si>
  <si>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</si>
  <si>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</si>
  <si>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</si>
  <si>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</si>
  <si>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</si>
  <si>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</si>
  <si>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</si>
  <si>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</si>
  <si>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</si>
  <si>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</si>
  <si>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</si>
  <si>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</si>
  <si>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</si>
  <si>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</si>
  <si>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</si>
  <si>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</si>
  <si>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</si>
  <si>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</si>
  <si>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</si>
  <si>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</si>
  <si>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</si>
  <si>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</si>
  <si>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</si>
  <si>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</si>
  <si>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</si>
  <si>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</si>
  <si>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</si>
  <si>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</si>
  <si>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</si>
  <si>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</si>
  <si>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</si>
  <si>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</si>
  <si>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</si>
  <si>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</si>
  <si>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</si>
  <si>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</si>
  <si>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</si>
  <si>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</si>
  <si>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</si>
  <si>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</si>
  <si>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</si>
  <si>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</si>
  <si>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</si>
  <si>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</si>
  <si>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</si>
  <si>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</si>
  <si>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</si>
  <si>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</si>
  <si>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</si>
  <si>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</si>
  <si>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</si>
  <si>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</si>
  <si>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</si>
  <si>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</si>
  <si>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</si>
  <si>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</si>
  <si>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</si>
  <si>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</si>
  <si>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</si>
  <si>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</si>
  <si>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</si>
  <si>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</si>
  <si>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</si>
  <si>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</si>
  <si>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</si>
  <si>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</si>
  <si>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</si>
  <si>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</si>
  <si>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</si>
  <si>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</si>
  <si>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</si>
  <si>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</si>
  <si>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</si>
  <si>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</si>
  <si>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</si>
  <si>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</si>
  <si>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</si>
  <si>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</si>
  <si>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</si>
  <si>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</si>
  <si>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</si>
  <si>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</si>
  <si>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</si>
  <si>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</si>
  <si>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</si>
  <si>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</si>
  <si>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</si>
  <si>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</si>
  <si>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</si>
  <si>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</si>
  <si>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</si>
  <si>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</si>
  <si>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</si>
  <si>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</si>
  <si>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</si>
  <si>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</si>
  <si>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</si>
  <si>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</si>
  <si>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</si>
  <si>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</si>
  <si>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</si>
  <si>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</si>
  <si>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</si>
  <si>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</si>
  <si>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</si>
  <si>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</si>
  <si>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</si>
  <si>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</si>
  <si>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</si>
  <si>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</si>
  <si>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</si>
  <si>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</si>
  <si>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</si>
  <si>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</si>
  <si>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</si>
  <si>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</si>
  <si>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</si>
  <si>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</si>
  <si>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</si>
  <si>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</si>
  <si>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</si>
  <si>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</si>
  <si>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</si>
  <si>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</si>
  <si>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</si>
  <si>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</si>
  <si>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</si>
  <si>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</si>
  <si>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</si>
  <si>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</si>
  <si>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</si>
  <si>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</si>
  <si>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</si>
  <si>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</si>
  <si>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</si>
  <si>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</si>
  <si>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</si>
  <si>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</si>
  <si>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</si>
  <si>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</si>
  <si>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</si>
  <si>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</si>
  <si>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</si>
  <si>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</si>
  <si>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</si>
  <si>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</si>
  <si>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</si>
  <si>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</si>
  <si>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</si>
  <si>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</si>
  <si>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</si>
  <si>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</si>
  <si>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</si>
  <si>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</si>
  <si>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</si>
  <si>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</si>
  <si>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</si>
  <si>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</si>
  <si>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</si>
  <si>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</si>
  <si>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</si>
  <si>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</si>
  <si>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</si>
  <si>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</si>
  <si>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</si>
  <si>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</si>
  <si>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</si>
  <si>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</si>
  <si>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</si>
  <si>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</si>
  <si>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</si>
  <si>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</si>
  <si>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</si>
  <si>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</si>
  <si>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</si>
  <si>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</si>
  <si>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</si>
  <si>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</si>
  <si>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</si>
  <si>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</si>
  <si>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</si>
  <si>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</si>
  <si>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</si>
  <si>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</si>
  <si>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</si>
  <si>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</si>
  <si>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</si>
  <si>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</si>
  <si>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</si>
  <si>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</si>
  <si>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</si>
  <si>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</si>
  <si>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</si>
  <si>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</si>
  <si>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</si>
  <si>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</si>
  <si>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</si>
  <si>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</si>
  <si>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</si>
  <si>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</si>
  <si>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</si>
  <si>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</si>
  <si>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</si>
  <si>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</si>
  <si>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</si>
  <si>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</si>
  <si>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</si>
  <si>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</si>
  <si>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</si>
  <si>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</si>
  <si>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</si>
  <si>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</si>
  <si>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</si>
  <si>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</si>
  <si>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</si>
  <si>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</si>
  <si>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</si>
  <si>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</si>
  <si>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</si>
  <si>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</si>
  <si>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</si>
  <si>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</si>
  <si>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</si>
  <si>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</si>
  <si>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</si>
  <si>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</si>
  <si>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</si>
  <si>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</si>
  <si>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</si>
  <si>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</si>
  <si>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</si>
  <si>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</si>
  <si>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</si>
  <si>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</si>
  <si>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</si>
  <si>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</si>
  <si>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</si>
  <si>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</si>
  <si>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</si>
  <si>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</si>
  <si>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</si>
  <si>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</si>
  <si>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</si>
  <si>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</si>
  <si>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</si>
  <si>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</si>
  <si>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</si>
  <si>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</si>
  <si>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</si>
  <si>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</si>
  <si>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</si>
  <si>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</si>
  <si>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</si>
  <si>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</si>
  <si>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</si>
  <si>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</si>
  <si>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</si>
  <si>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</si>
  <si>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</si>
  <si>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</si>
  <si>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</si>
  <si>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</si>
  <si>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</si>
  <si>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</si>
  <si>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</si>
  <si>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</si>
  <si>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</si>
  <si>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</si>
  <si>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</si>
  <si>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</si>
  <si>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</si>
  <si>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</si>
  <si>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</si>
  <si>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</si>
  <si>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</si>
  <si>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</si>
  <si>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</si>
  <si>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</si>
  <si>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</si>
  <si>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</si>
  <si>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</si>
  <si>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</si>
  <si>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</si>
  <si>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</si>
  <si>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</si>
  <si>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</si>
  <si>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</si>
  <si>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</si>
  <si>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</si>
  <si>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</si>
  <si>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</si>
  <si>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</si>
  <si>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</si>
  <si>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</si>
  <si>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</si>
  <si>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</si>
  <si>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</si>
  <si>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</si>
  <si>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</si>
  <si>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</si>
  <si>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</si>
  <si>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</si>
  <si>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</si>
  <si>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</si>
  <si>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</si>
  <si>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</si>
  <si>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</si>
  <si>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</si>
  <si>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</si>
  <si>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</si>
  <si>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</si>
  <si>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</si>
  <si>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</si>
  <si>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</si>
  <si>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</si>
  <si>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</si>
  <si>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</si>
  <si>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</si>
  <si>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</si>
  <si>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</si>
  <si>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</si>
  <si>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</si>
  <si>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</si>
  <si>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</si>
  <si>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</si>
  <si>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</si>
  <si>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</si>
  <si>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</si>
  <si>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</si>
  <si>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</si>
  <si>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</si>
  <si>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</si>
  <si>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</si>
  <si>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</si>
  <si>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</si>
  <si>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</si>
  <si>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</si>
  <si>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</si>
  <si>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</si>
  <si>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</si>
  <si>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</si>
  <si>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</si>
  <si>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</si>
  <si>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</si>
  <si>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</si>
  <si>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</si>
  <si>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</si>
  <si>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</si>
  <si>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</si>
  <si>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</si>
  <si>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</si>
  <si>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</si>
  <si>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</si>
  <si>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</si>
  <si>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</si>
  <si>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</si>
  <si>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</si>
  <si>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</si>
  <si>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</si>
  <si>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</si>
  <si>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</si>
  <si>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</si>
  <si>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</si>
  <si>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</si>
  <si>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</si>
  <si>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</si>
  <si>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</si>
  <si>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</si>
  <si>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</si>
  <si>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</si>
  <si>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</si>
  <si>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</si>
  <si>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</si>
  <si>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</si>
  <si>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</si>
  <si>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</si>
  <si>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</si>
  <si>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</si>
  <si>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</si>
  <si>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</si>
  <si>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</si>
  <si>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</si>
  <si>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</si>
  <si>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</si>
  <si>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</si>
  <si>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</si>
  <si>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</si>
  <si>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</si>
  <si>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</si>
  <si>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</si>
  <si>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</si>
  <si>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</si>
  <si>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</si>
  <si>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</si>
  <si>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</si>
  <si>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</si>
  <si>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</si>
  <si>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</si>
  <si>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</si>
  <si>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</si>
  <si>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</si>
  <si>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</si>
  <si>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</si>
  <si>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</si>
  <si>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</si>
  <si>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</si>
  <si>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</si>
  <si>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</si>
  <si>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</si>
  <si>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</si>
  <si>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</si>
  <si>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</si>
  <si>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</si>
  <si>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</si>
  <si>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</si>
  <si>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</si>
  <si>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</si>
  <si>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</si>
  <si>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</si>
  <si>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</si>
  <si>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</si>
  <si>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</si>
  <si>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</si>
  <si>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</si>
  <si>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</si>
  <si>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</si>
  <si>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</si>
  <si>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</si>
  <si>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</si>
  <si>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</si>
  <si>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</si>
  <si>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</si>
  <si>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</si>
  <si>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</si>
  <si>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</si>
  <si>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</si>
  <si>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</si>
  <si>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</si>
  <si>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</si>
  <si>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</si>
  <si>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</si>
  <si>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</si>
  <si>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</si>
  <si>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</si>
  <si>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</si>
  <si>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</si>
  <si>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</si>
  <si>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</si>
  <si>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</si>
  <si>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</si>
  <si>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</si>
  <si>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</si>
  <si>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</si>
  <si>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</si>
  <si>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</si>
  <si>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</si>
  <si>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</si>
  <si>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</si>
  <si>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</si>
  <si>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</si>
  <si>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</si>
  <si>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</si>
  <si>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</si>
  <si>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</si>
  <si>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</si>
  <si>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</si>
  <si>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</si>
  <si>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</si>
  <si>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</si>
  <si>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</si>
  <si>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</si>
  <si>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</si>
  <si>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</si>
  <si>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</si>
  <si>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</si>
  <si>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</si>
  <si>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</si>
  <si>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</si>
  <si>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</si>
  <si>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</si>
  <si>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</si>
  <si>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</si>
  <si>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</si>
  <si>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</si>
  <si>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</si>
  <si>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</si>
  <si>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</si>
  <si>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</si>
  <si>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</si>
  <si>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</si>
  <si>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</si>
  <si>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</si>
  <si>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</si>
  <si>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</si>
  <si>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</si>
  <si>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</si>
  <si>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</si>
  <si>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</si>
  <si>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</si>
  <si>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</si>
  <si>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</si>
  <si>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</si>
  <si>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</si>
  <si>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</si>
  <si>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</si>
  <si>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</si>
  <si>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</si>
  <si>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</si>
  <si>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</si>
  <si>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</si>
  <si>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</si>
  <si>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</si>
  <si>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</si>
  <si>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</si>
  <si>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</si>
  <si>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</si>
  <si>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</si>
  <si>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</si>
  <si>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</si>
  <si>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</si>
  <si>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</si>
  <si>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</si>
  <si>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</si>
  <si>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</si>
  <si>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</si>
  <si>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</si>
  <si>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</si>
  <si>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</si>
  <si>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</si>
  <si>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</si>
  <si>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</si>
  <si>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</si>
  <si>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</si>
  <si>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</si>
  <si>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</si>
  <si>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</si>
  <si>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</si>
  <si>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</si>
  <si>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</si>
  <si>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</si>
  <si>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</si>
  <si>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</si>
  <si>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</si>
  <si>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</si>
  <si>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</si>
  <si>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</si>
  <si>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</si>
  <si>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</si>
  <si>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</si>
  <si>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</si>
  <si>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</si>
  <si>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</si>
  <si>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</si>
  <si>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</si>
  <si>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</si>
  <si>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</si>
  <si>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</si>
  <si>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</si>
  <si>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</si>
  <si>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</si>
  <si>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</si>
  <si>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</si>
  <si>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</si>
  <si>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</si>
  <si>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</si>
  <si>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</si>
  <si>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</si>
  <si>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</si>
  <si>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</si>
  <si>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</si>
  <si>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</si>
  <si>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</si>
  <si>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</si>
  <si>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</si>
  <si>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</si>
  <si>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</si>
  <si>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</si>
  <si>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</si>
  <si>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</si>
  <si>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</si>
  <si>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</si>
  <si>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</si>
  <si>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</si>
  <si>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</si>
  <si>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</si>
  <si>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</si>
  <si>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</si>
  <si>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</si>
  <si>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</si>
  <si>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</si>
  <si>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</si>
  <si>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</si>
  <si>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</si>
  <si>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</si>
  <si>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</si>
  <si>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</si>
  <si>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</si>
  <si>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</si>
  <si>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</si>
  <si>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</si>
  <si>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</si>
  <si>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</si>
  <si>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</si>
  <si>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</si>
  <si>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</si>
  <si>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</si>
  <si>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</si>
  <si>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</si>
  <si>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</si>
  <si>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</si>
  <si>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</si>
  <si>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</si>
  <si>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</si>
  <si>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</si>
  <si>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</si>
  <si>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</si>
  <si>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</si>
  <si>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</si>
  <si>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</si>
  <si>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</si>
  <si>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</si>
  <si>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</si>
  <si>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</si>
  <si>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</si>
  <si>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</si>
  <si>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</si>
  <si>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</si>
  <si>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</si>
  <si>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</si>
  <si>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</si>
  <si>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</si>
  <si>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</si>
  <si>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</si>
  <si>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</si>
  <si>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</si>
  <si>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</si>
  <si>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</si>
  <si>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</si>
  <si>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</si>
  <si>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</si>
  <si>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</si>
  <si>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</si>
  <si>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</si>
  <si>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</si>
  <si>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</si>
  <si>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</si>
  <si>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</si>
  <si>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</si>
  <si>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</si>
  <si>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</si>
  <si>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</si>
  <si>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</si>
  <si>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</si>
  <si>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</si>
  <si>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</si>
  <si>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</si>
  <si>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</si>
  <si>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</si>
  <si>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</si>
  <si>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</si>
  <si>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</si>
  <si>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</si>
  <si>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</si>
  <si>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</si>
  <si>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</si>
  <si>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</si>
  <si>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</si>
  <si>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</si>
  <si>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</si>
  <si>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</si>
  <si>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</si>
  <si>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</si>
  <si>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</si>
  <si>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</si>
  <si>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</si>
  <si>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</si>
  <si>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</si>
  <si>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</si>
  <si>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</si>
  <si>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</si>
  <si>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</si>
  <si>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</si>
  <si>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</si>
  <si>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</si>
  <si>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</si>
  <si>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</si>
  <si>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</si>
  <si>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</si>
  <si>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</si>
  <si>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</si>
  <si>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</si>
  <si>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</si>
  <si>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</si>
  <si>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</si>
  <si>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</si>
  <si>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</si>
  <si>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</si>
  <si>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</si>
  <si>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</si>
  <si>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</si>
  <si>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</si>
  <si>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</si>
  <si>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</si>
  <si>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</si>
  <si>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</si>
  <si>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</si>
  <si>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</si>
  <si>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</si>
  <si>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</si>
  <si>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</si>
  <si>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</si>
  <si>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</si>
  <si>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</si>
  <si>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</si>
  <si>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</si>
  <si>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</si>
  <si>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</si>
  <si>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</si>
  <si>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</si>
  <si>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</si>
  <si>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</si>
  <si>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</si>
  <si>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</si>
  <si>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</si>
  <si>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</si>
  <si>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</si>
  <si>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</si>
  <si>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</si>
  <si>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</si>
  <si>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</si>
  <si>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</si>
  <si>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</si>
  <si>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</si>
  <si>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</si>
  <si>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</si>
  <si>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</si>
  <si>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</si>
  <si>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</si>
  <si>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</si>
  <si>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</si>
  <si>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</si>
  <si>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</si>
  <si>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</si>
  <si>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</si>
  <si>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</si>
  <si>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</si>
  <si>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</si>
  <si>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</si>
  <si>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</si>
  <si>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</si>
  <si>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</si>
  <si>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</si>
  <si>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</si>
  <si>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</si>
  <si>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</si>
  <si>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</si>
  <si>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</si>
  <si>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</si>
  <si>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</si>
  <si>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</si>
  <si>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</si>
  <si>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</si>
  <si>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</si>
  <si>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</si>
  <si>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</si>
  <si>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</si>
  <si>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</si>
  <si>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</si>
  <si>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</si>
  <si>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</si>
  <si>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</si>
  <si>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</si>
  <si>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</si>
  <si>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</si>
  <si>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</si>
  <si>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</si>
  <si>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</si>
  <si>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</si>
  <si>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</si>
  <si>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</si>
  <si>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</si>
  <si>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</si>
  <si>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</si>
  <si>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</si>
  <si>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</si>
  <si>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</si>
  <si>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</si>
  <si>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</si>
  <si>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</si>
  <si>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</si>
  <si>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</si>
  <si>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</si>
  <si>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</si>
  <si>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</si>
  <si>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</si>
  <si>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</si>
  <si>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</si>
  <si>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</si>
  <si>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</si>
  <si>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</si>
  <si>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</si>
  <si>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</si>
  <si>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</si>
  <si>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</si>
  <si>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</si>
  <si>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</si>
  <si>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</si>
  <si>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</si>
  <si>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</si>
  <si>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</si>
  <si>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</si>
  <si>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</si>
  <si>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</si>
  <si>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</si>
  <si>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</si>
  <si>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</si>
  <si>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</si>
  <si>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</si>
  <si>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</si>
  <si>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</si>
  <si>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</si>
  <si>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</si>
  <si>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</si>
  <si>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</si>
  <si>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</si>
  <si>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</si>
  <si>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</si>
  <si>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</si>
  <si>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</si>
  <si>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</si>
  <si>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</si>
  <si>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</si>
  <si>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</si>
  <si>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</si>
  <si>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</si>
  <si>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</si>
  <si>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</si>
  <si>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</si>
  <si>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</si>
  <si>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</si>
  <si>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</si>
  <si>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</si>
  <si>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</si>
  <si>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</si>
  <si>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</si>
  <si>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</si>
  <si>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</si>
  <si>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</si>
  <si>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</si>
  <si>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</si>
  <si>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</si>
  <si>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</si>
  <si>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</si>
  <si>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</si>
  <si>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</si>
  <si>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</si>
  <si>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</si>
  <si>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</si>
  <si>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</si>
  <si>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</si>
  <si>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</si>
  <si>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</si>
  <si>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</si>
  <si>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</si>
  <si>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</si>
  <si>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</si>
  <si>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</si>
  <si>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</si>
  <si>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</si>
  <si>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</si>
  <si>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</si>
  <si>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</si>
  <si>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</si>
  <si>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</si>
  <si>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</si>
  <si>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</si>
  <si>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</si>
  <si>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</si>
  <si>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</si>
  <si>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</si>
  <si>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</si>
  <si>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</si>
  <si>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</si>
  <si>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</si>
  <si>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</si>
  <si>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</si>
  <si>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</si>
  <si>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</si>
  <si>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</si>
  <si>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</si>
  <si>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</si>
  <si>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</si>
  <si>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</si>
  <si>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</si>
  <si>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</si>
  <si>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</si>
  <si>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</si>
  <si>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</si>
  <si>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</si>
  <si>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</si>
  <si>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</si>
  <si>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</si>
  <si>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</si>
  <si>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</si>
  <si>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</si>
  <si>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</si>
  <si>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</si>
  <si>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</si>
  <si>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</si>
  <si>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</si>
  <si>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</si>
  <si>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</si>
  <si>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</si>
  <si>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</si>
  <si>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</si>
  <si>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</si>
  <si>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</si>
  <si>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</si>
  <si>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</si>
  <si>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</si>
  <si>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</si>
  <si>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</si>
  <si>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</si>
  <si>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</si>
  <si>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</si>
  <si>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</si>
  <si>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</si>
  <si>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</si>
  <si>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</si>
  <si>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</si>
  <si>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</si>
  <si>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</si>
  <si>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</si>
  <si>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</si>
  <si>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</si>
  <si>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</si>
  <si>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</si>
  <si>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</si>
  <si>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</si>
  <si>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</si>
  <si>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</si>
  <si>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</si>
  <si>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</si>
  <si>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</si>
  <si>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</si>
  <si>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</si>
  <si>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</si>
  <si>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</si>
  <si>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</si>
  <si>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</si>
  <si>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</si>
  <si>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</si>
  <si>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</si>
  <si>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</si>
  <si>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</si>
  <si>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</si>
  <si>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</si>
  <si>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</si>
  <si>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</si>
  <si>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</si>
  <si>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</si>
  <si>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</si>
  <si>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</si>
  <si>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</si>
  <si>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</si>
  <si>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</si>
  <si>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</si>
  <si>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</si>
  <si>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</si>
  <si>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</si>
  <si>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</si>
  <si>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</si>
  <si>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</si>
  <si>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</si>
  <si>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</si>
  <si>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</si>
  <si>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</si>
  <si>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</si>
  <si>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</si>
  <si>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</si>
  <si>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</si>
  <si>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</si>
  <si>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</si>
  <si>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</si>
  <si>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</si>
  <si>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</si>
  <si>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</si>
  <si>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</si>
  <si>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</si>
  <si>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</si>
  <si>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</si>
  <si>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</si>
  <si>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</si>
  <si>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</si>
  <si>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</si>
  <si>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</si>
  <si>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</si>
  <si>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</si>
  <si>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</si>
  <si>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</si>
  <si>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</si>
  <si>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</si>
  <si>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</si>
  <si>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</si>
  <si>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</si>
  <si>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</si>
  <si>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</si>
  <si>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</si>
  <si>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</si>
  <si>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</si>
  <si>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</si>
  <si>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</si>
  <si>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</si>
  <si>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</si>
  <si>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</si>
  <si>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</si>
  <si>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</si>
  <si>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</si>
  <si>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</si>
  <si>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</si>
  <si>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</si>
  <si>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</si>
  <si>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</si>
  <si>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</si>
  <si>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</si>
  <si>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</si>
  <si>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</si>
  <si>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</si>
  <si>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</si>
  <si>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</si>
  <si>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</si>
  <si>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</si>
  <si>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</si>
  <si>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</si>
  <si>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</si>
  <si>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</si>
  <si>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</si>
  <si>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</si>
  <si>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</si>
  <si>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</si>
  <si>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</si>
  <si>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</si>
  <si>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</si>
  <si>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</si>
  <si>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</si>
  <si>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</si>
  <si>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</si>
  <si>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</si>
  <si>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</si>
  <si>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</si>
  <si>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</si>
  <si>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</si>
  <si>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</si>
  <si>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</si>
  <si>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</si>
  <si>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</si>
  <si>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</si>
  <si>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</si>
  <si>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</si>
  <si>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</si>
  <si>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</si>
  <si>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</si>
  <si>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</si>
  <si>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</si>
  <si>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</si>
  <si>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</si>
  <si>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</si>
  <si>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</si>
  <si>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</si>
  <si>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</si>
  <si>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</si>
  <si>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</si>
  <si>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</si>
  <si>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</si>
  <si>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</si>
  <si>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</si>
  <si>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</si>
  <si>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</si>
  <si>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</si>
  <si>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</si>
  <si>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</si>
  <si>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</si>
  <si>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</si>
  <si>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</si>
  <si>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</si>
  <si>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</si>
  <si>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</si>
  <si>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</si>
  <si>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</si>
  <si>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</si>
  <si>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</si>
  <si>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</si>
  <si>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</si>
  <si>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</si>
  <si>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</si>
  <si>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</si>
  <si>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</si>
  <si>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</si>
  <si>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</si>
  <si>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</si>
  <si>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</si>
  <si>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</si>
  <si>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</si>
  <si>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</si>
  <si>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</si>
  <si>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</si>
  <si>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</si>
  <si>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</si>
  <si>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</si>
  <si>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</si>
  <si>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</si>
  <si>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</si>
  <si>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</si>
  <si>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</si>
  <si>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</si>
  <si>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</si>
  <si>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</si>
  <si>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</si>
  <si>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</si>
  <si>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</si>
  <si>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</si>
  <si>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</si>
  <si>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</si>
  <si>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</si>
  <si>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</si>
  <si>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</si>
  <si>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</si>
  <si>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</si>
  <si>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</si>
  <si>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</si>
  <si>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</si>
  <si>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</si>
  <si>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</si>
  <si>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</si>
  <si>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</si>
  <si>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</si>
  <si>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</si>
  <si>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</si>
  <si>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</si>
  <si>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</si>
  <si>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</si>
  <si>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</si>
  <si>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</si>
  <si>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</si>
  <si>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</si>
  <si>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</si>
  <si>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</si>
  <si>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</si>
  <si>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</si>
  <si>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</si>
  <si>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</si>
  <si>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</si>
  <si>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</si>
  <si>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</si>
  <si>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</si>
  <si>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</si>
  <si>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</si>
  <si>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</si>
  <si>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</si>
  <si>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</si>
  <si>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</si>
  <si>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</si>
  <si>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</si>
  <si>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</si>
  <si>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</si>
  <si>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</si>
  <si>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</si>
  <si>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</si>
  <si>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</si>
  <si>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</si>
  <si>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</si>
  <si>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</si>
  <si>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</si>
  <si>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</si>
  <si>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</si>
  <si>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</si>
  <si>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</si>
  <si>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</si>
  <si>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</si>
  <si>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</si>
  <si>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</si>
  <si>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</si>
  <si>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</si>
  <si>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</si>
  <si>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</si>
  <si>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</si>
  <si>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</si>
  <si>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</si>
  <si>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</si>
  <si>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</si>
  <si>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</si>
  <si>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</si>
  <si>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</si>
  <si>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</si>
  <si>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</si>
  <si>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</si>
  <si>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</si>
  <si>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</si>
  <si>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</si>
  <si>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</si>
  <si>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</si>
  <si>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</si>
  <si>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</si>
  <si>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</si>
  <si>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</si>
  <si>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</si>
  <si>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</si>
  <si>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</si>
  <si>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</si>
  <si>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</si>
  <si>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</si>
  <si>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</si>
  <si>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</si>
  <si>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</si>
  <si>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</si>
  <si>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</si>
  <si>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</si>
  <si>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</si>
  <si>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</si>
  <si>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</si>
  <si>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</si>
  <si>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</si>
  <si>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</si>
  <si>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</si>
  <si>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</si>
  <si>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</si>
  <si>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</si>
  <si>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</si>
  <si>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</si>
  <si>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</si>
  <si>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</si>
  <si>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</si>
  <si>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</si>
  <si>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</si>
  <si>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</si>
  <si>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</si>
  <si>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</si>
  <si>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</si>
  <si>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</si>
  <si>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</si>
  <si>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</si>
  <si>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</si>
  <si>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</si>
  <si>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</si>
  <si>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</si>
  <si>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</si>
  <si>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</si>
  <si>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</si>
  <si>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</si>
  <si>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</si>
  <si>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</si>
  <si>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</si>
  <si>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</si>
  <si>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</si>
  <si>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</si>
  <si>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</si>
  <si>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</si>
  <si>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</si>
  <si>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</si>
  <si>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</si>
  <si>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</si>
  <si>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</si>
  <si>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</si>
  <si>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</si>
  <si>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</si>
  <si>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</si>
  <si>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</si>
  <si>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</si>
  <si>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</si>
  <si>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</si>
  <si>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</si>
  <si>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</si>
  <si>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</si>
  <si>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</si>
  <si>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</si>
  <si>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</si>
  <si>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</si>
  <si>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</si>
  <si>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</si>
  <si>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</si>
  <si>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</si>
  <si>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</si>
  <si>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</si>
  <si>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</si>
  <si>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</si>
  <si>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</si>
  <si>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</si>
  <si>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</si>
  <si>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</si>
  <si>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</si>
  <si>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</si>
  <si>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</si>
  <si>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</si>
  <si>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</si>
  <si>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</si>
  <si>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</si>
  <si>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</si>
  <si>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</si>
  <si>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</si>
  <si>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</si>
  <si>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</si>
  <si>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</si>
  <si>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</si>
  <si>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</si>
  <si>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</si>
  <si>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</si>
  <si>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</si>
  <si>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</si>
  <si>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</si>
  <si>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</si>
  <si>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</si>
  <si>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</si>
  <si>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</si>
  <si>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</si>
  <si>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</si>
  <si>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</si>
  <si>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</si>
  <si>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</si>
  <si>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</si>
  <si>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</si>
  <si>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</si>
  <si>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</si>
  <si>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</si>
  <si>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</si>
  <si>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</si>
  <si>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</si>
  <si>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</si>
  <si>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</si>
  <si>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</si>
  <si>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</si>
  <si>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</si>
  <si>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</si>
  <si>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</si>
  <si>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</si>
  <si>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</si>
  <si>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</si>
  <si>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</si>
  <si>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</si>
  <si>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</si>
  <si>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</si>
  <si>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</si>
  <si>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</si>
  <si>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</si>
  <si>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</si>
  <si>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</si>
  <si>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</si>
  <si>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</si>
  <si>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</si>
  <si>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</si>
  <si>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</si>
  <si>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</si>
  <si>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</si>
  <si>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</si>
  <si>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</si>
  <si>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</si>
  <si>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</si>
  <si>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</si>
  <si>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</si>
  <si>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</si>
  <si>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</si>
  <si>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</si>
  <si>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</si>
  <si>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</si>
  <si>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</si>
  <si>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</si>
  <si>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</si>
  <si>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</si>
  <si>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</si>
  <si>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</si>
  <si>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</si>
  <si>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</si>
  <si>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</si>
  <si>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</si>
  <si>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</si>
  <si>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</si>
  <si>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</si>
  <si>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</si>
  <si>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</si>
  <si>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</si>
  <si>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</si>
  <si>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</si>
  <si>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</si>
  <si>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</si>
  <si>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</si>
  <si>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</si>
  <si>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</si>
  <si>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</si>
  <si>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</si>
  <si>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</si>
  <si>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</si>
  <si>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</si>
  <si>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</si>
  <si>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</si>
  <si>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</si>
  <si>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</si>
  <si>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</si>
  <si>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</si>
  <si>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</si>
  <si>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</si>
  <si>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</si>
  <si>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</si>
  <si>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</si>
  <si>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</si>
  <si>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</si>
  <si>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</si>
  <si>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</si>
  <si>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</si>
  <si>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</si>
  <si>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</si>
  <si>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</si>
  <si>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</si>
  <si>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</si>
  <si>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</si>
  <si>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</si>
  <si>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</si>
  <si>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</si>
  <si>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</si>
  <si>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</si>
  <si>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</si>
  <si>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</si>
  <si>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</si>
  <si>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</si>
  <si>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</si>
  <si>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</si>
  <si>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</si>
  <si>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</si>
  <si>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</si>
  <si>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</si>
  <si>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</si>
  <si>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</si>
  <si>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</si>
  <si>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</si>
  <si>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</si>
  <si>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</si>
  <si>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</si>
  <si>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</si>
  <si>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</si>
  <si>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</si>
  <si>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</si>
  <si>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</si>
  <si>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</si>
  <si>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</si>
  <si>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</si>
  <si>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</si>
  <si>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</si>
  <si>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</si>
  <si>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</si>
  <si>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</si>
  <si>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</si>
  <si>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</si>
  <si>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</si>
  <si>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</si>
  <si>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</si>
  <si>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</si>
  <si>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</si>
  <si>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</si>
  <si>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</si>
  <si>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</si>
  <si>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</si>
  <si>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</si>
  <si>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</si>
  <si>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</si>
  <si>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</si>
  <si>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</si>
  <si>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</si>
  <si>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</si>
  <si>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</si>
  <si>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</si>
  <si>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</si>
  <si>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</si>
  <si>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</si>
  <si>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</si>
  <si>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</si>
  <si>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</si>
  <si>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</si>
  <si>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</si>
  <si>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</si>
  <si>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</si>
  <si>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</si>
  <si>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</si>
  <si>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</si>
  <si>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</si>
  <si>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</si>
  <si>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</si>
  <si>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</si>
  <si>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</si>
  <si>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</si>
  <si>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</si>
  <si>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</si>
  <si>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</si>
  <si>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</si>
  <si>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</si>
  <si>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</si>
  <si>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</si>
  <si>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</si>
  <si>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</si>
  <si>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</si>
  <si>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</si>
  <si>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</si>
  <si>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</si>
  <si>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</si>
  <si>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</si>
  <si>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</si>
  <si>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</si>
  <si>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</si>
  <si>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</si>
  <si>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</si>
  <si>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</si>
  <si>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</si>
  <si>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</si>
  <si>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</si>
  <si>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</si>
  <si>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</si>
  <si>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</si>
  <si>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</si>
  <si>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</si>
  <si>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</si>
  <si>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</si>
  <si>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</si>
  <si>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</si>
  <si>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</si>
  <si>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</si>
  <si>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</si>
  <si>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</si>
  <si>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</si>
  <si>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</si>
  <si>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</si>
  <si>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</si>
  <si>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</si>
  <si>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</si>
  <si>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</si>
  <si>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</si>
  <si>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</si>
  <si>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</si>
  <si>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</si>
  <si>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</si>
  <si>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</si>
  <si>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</si>
  <si>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</si>
  <si>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</si>
  <si>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</si>
  <si>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</si>
  <si>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</si>
  <si>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</si>
  <si>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</si>
  <si>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</si>
  <si>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</si>
  <si>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</si>
  <si>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</si>
  <si>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</si>
  <si>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</si>
  <si>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</si>
  <si>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</si>
  <si>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</si>
  <si>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</si>
  <si>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</si>
  <si>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</si>
  <si>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</si>
  <si>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</si>
  <si>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</si>
  <si>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</si>
  <si>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</si>
  <si>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</si>
  <si>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</si>
  <si>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</si>
  <si>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</si>
  <si>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</si>
  <si>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</si>
  <si>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</si>
  <si>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</si>
  <si>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</si>
  <si>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</si>
  <si>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</si>
  <si>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</si>
  <si>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</si>
  <si>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</si>
  <si>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</si>
  <si>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</si>
  <si>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</si>
  <si>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</si>
  <si>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</si>
  <si>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</si>
  <si>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</si>
  <si>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</si>
  <si>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</si>
  <si>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</si>
  <si>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</si>
  <si>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</si>
  <si>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</si>
  <si>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</si>
  <si>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</si>
  <si>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</si>
  <si>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</si>
  <si>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</si>
  <si>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</si>
  <si>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</si>
  <si>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</si>
  <si>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</si>
  <si>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</si>
  <si>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</si>
  <si>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</si>
  <si>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</si>
  <si>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</si>
  <si>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</si>
  <si>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</si>
  <si>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</si>
  <si>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</si>
  <si>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</si>
  <si>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</si>
  <si>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</si>
  <si>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</si>
  <si>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</si>
  <si>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</si>
  <si>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</si>
  <si>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</si>
  <si>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</si>
  <si>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</si>
  <si>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</si>
  <si>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</si>
  <si>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</si>
  <si>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</si>
  <si>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</si>
  <si>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</si>
  <si>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</si>
  <si>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</si>
  <si>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</si>
  <si>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</si>
  <si>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</si>
  <si>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</si>
  <si>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</si>
  <si>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</si>
  <si>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</si>
  <si>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</si>
  <si>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</si>
  <si>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</si>
  <si>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</si>
  <si>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</si>
  <si>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</si>
  <si>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</si>
  <si>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</si>
  <si>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</si>
  <si>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</si>
  <si>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</si>
  <si>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</si>
  <si>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</si>
  <si>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</si>
  <si>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</si>
  <si>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</si>
  <si>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</si>
  <si>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</si>
  <si>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</si>
  <si>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</si>
  <si>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</si>
  <si>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</si>
  <si>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</si>
  <si>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</si>
  <si>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</si>
  <si>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</si>
  <si>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</si>
  <si>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</si>
  <si>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</si>
  <si>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</si>
  <si>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</si>
  <si>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</si>
  <si>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</si>
  <si>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</si>
  <si>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</si>
  <si>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</si>
  <si>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</si>
  <si>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</si>
  <si>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</si>
  <si>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</si>
  <si>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</si>
  <si>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</si>
  <si>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</si>
  <si>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</si>
  <si>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</si>
  <si>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</si>
  <si>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</si>
  <si>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</si>
  <si>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</si>
  <si>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</si>
  <si>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</si>
  <si>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</si>
  <si>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</si>
  <si>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</si>
  <si>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</si>
  <si>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</si>
  <si>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</si>
  <si>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</si>
  <si>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</si>
  <si>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</si>
  <si>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</si>
  <si>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</si>
  <si>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</si>
  <si>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</si>
  <si>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</si>
  <si>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</si>
  <si>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</si>
  <si>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</si>
  <si>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</si>
  <si>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</si>
  <si>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</si>
  <si>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</si>
  <si>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</si>
  <si>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</si>
  <si>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</si>
  <si>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</si>
  <si>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</si>
  <si>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</si>
  <si>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</si>
  <si>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</si>
  <si>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</si>
  <si>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</si>
  <si>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</si>
  <si>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</si>
  <si>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</si>
  <si>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</si>
  <si>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</si>
  <si>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</si>
  <si>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</si>
  <si>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</si>
  <si>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</si>
  <si>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</si>
  <si>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</si>
  <si>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</si>
  <si>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</si>
  <si>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</si>
  <si>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</si>
  <si>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</si>
  <si>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</si>
  <si>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</si>
  <si>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</si>
  <si>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</si>
  <si>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</si>
  <si>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</si>
  <si>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</si>
  <si>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</si>
  <si>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</si>
  <si>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</si>
  <si>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</si>
  <si>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</si>
  <si>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</si>
  <si>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</si>
  <si>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</si>
  <si>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</si>
  <si>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</si>
  <si>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</si>
  <si>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</si>
  <si>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</si>
  <si>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</si>
  <si>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</si>
  <si>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</si>
  <si>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</si>
  <si>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</si>
  <si>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</si>
  <si>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</si>
  <si>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</si>
  <si>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</si>
  <si>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</si>
  <si>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</si>
  <si>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</si>
  <si>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</si>
  <si>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</si>
  <si>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</si>
  <si>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</si>
  <si>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</si>
  <si>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</si>
  <si>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</si>
  <si>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</si>
  <si>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</si>
  <si>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</si>
  <si>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</si>
  <si>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</si>
  <si>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</si>
  <si>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</si>
  <si>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</si>
  <si>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</si>
  <si>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</si>
  <si>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</si>
  <si>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</si>
  <si>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</si>
  <si>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</si>
  <si>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</si>
  <si>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</si>
  <si>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</si>
  <si>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</si>
  <si>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</si>
  <si>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</si>
  <si>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</si>
  <si>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</si>
  <si>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</si>
  <si>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</si>
  <si>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</si>
  <si>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</si>
  <si>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</si>
  <si>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</si>
  <si>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</si>
  <si>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</si>
  <si>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</si>
  <si>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</si>
  <si>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</si>
  <si>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</si>
  <si>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</si>
  <si>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</si>
  <si>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</si>
  <si>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</si>
  <si>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</si>
  <si>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</si>
  <si>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</si>
  <si>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</si>
  <si>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</si>
  <si>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</si>
  <si>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</si>
  <si>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</si>
  <si>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</si>
  <si>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</si>
  <si>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</si>
  <si>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</si>
  <si>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</si>
  <si>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</si>
  <si>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</si>
  <si>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</si>
  <si>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</si>
  <si>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</si>
  <si>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</si>
  <si>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</si>
  <si>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</si>
  <si>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</si>
  <si>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</si>
  <si>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</si>
  <si>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</si>
  <si>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</si>
  <si>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</si>
  <si>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</si>
  <si>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</si>
  <si>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</si>
  <si>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</si>
  <si>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</si>
  <si>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</si>
  <si>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</si>
  <si>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</si>
  <si>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</si>
  <si>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</si>
  <si>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</si>
  <si>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</si>
  <si>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</si>
  <si>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</si>
  <si>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</si>
  <si>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</si>
  <si>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</si>
  <si>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</si>
  <si>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</si>
  <si>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</si>
  <si>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</si>
  <si>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</si>
  <si>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</si>
  <si>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</si>
  <si>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</si>
  <si>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</si>
  <si>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</si>
  <si>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</si>
  <si>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</si>
  <si>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</si>
  <si>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</si>
  <si>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</si>
  <si>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</si>
  <si>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</si>
  <si>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</si>
  <si>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</si>
  <si>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</si>
  <si>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</si>
  <si>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</si>
  <si>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</si>
  <si>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</si>
  <si>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</si>
  <si>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</si>
  <si>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</si>
  <si>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</si>
  <si>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</si>
  <si>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</si>
  <si>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</si>
  <si>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</si>
  <si>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</si>
  <si>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</si>
  <si>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</si>
  <si>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</si>
  <si>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</si>
  <si>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</si>
  <si>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</si>
  <si>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</si>
  <si>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</si>
  <si>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</si>
  <si>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</si>
  <si>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</si>
  <si>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</si>
  <si>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</si>
  <si>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</si>
  <si>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</si>
  <si>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</si>
  <si>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</si>
  <si>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</si>
  <si>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</si>
  <si>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</si>
  <si>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</si>
  <si>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</si>
  <si>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</si>
  <si>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</si>
  <si>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</si>
  <si>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</si>
  <si>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</si>
  <si>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</si>
  <si>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</si>
  <si>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</si>
  <si>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</si>
  <si>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</si>
  <si>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</si>
  <si>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</si>
  <si>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</si>
  <si>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</si>
  <si>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</si>
  <si>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</si>
  <si>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</si>
  <si>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</si>
  <si>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</si>
  <si>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</si>
  <si>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</si>
  <si>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</si>
  <si>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</si>
  <si>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</si>
  <si>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</si>
  <si>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</si>
  <si>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</si>
  <si>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</si>
  <si>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</si>
  <si>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</si>
  <si>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</si>
  <si>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</si>
  <si>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</si>
  <si>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</si>
  <si>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</si>
  <si>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</si>
  <si>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</si>
  <si>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</si>
  <si>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</si>
  <si>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</si>
  <si>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</si>
  <si>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</si>
  <si>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</si>
  <si>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</si>
  <si>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</si>
  <si>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</si>
  <si>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</si>
  <si>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</si>
  <si>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</si>
  <si>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</si>
  <si>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</si>
  <si>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</si>
  <si>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</si>
  <si>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</si>
  <si>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</si>
  <si>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</si>
  <si>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</si>
  <si>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</si>
  <si>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</si>
  <si>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</si>
  <si>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</si>
  <si>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</si>
  <si>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</si>
  <si>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</si>
  <si>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</si>
  <si>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</si>
  <si>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</si>
  <si>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</si>
  <si>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</si>
  <si>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</si>
  <si>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</si>
  <si>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</si>
  <si>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</si>
  <si>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</si>
  <si>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</si>
  <si>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</si>
  <si>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</si>
  <si>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</si>
  <si>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</si>
  <si>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</si>
  <si>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</si>
  <si>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</si>
  <si>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</si>
  <si>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</si>
  <si>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</si>
  <si>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</si>
  <si>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</si>
  <si>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</si>
  <si>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</si>
  <si>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</si>
  <si>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</si>
  <si>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</si>
  <si>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</si>
  <si>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</si>
  <si>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</si>
  <si>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</si>
  <si>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</si>
  <si>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</si>
  <si>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</si>
  <si>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</si>
  <si>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</si>
  <si>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</si>
  <si>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</si>
  <si>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</si>
  <si>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</si>
  <si>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</si>
  <si>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</si>
  <si>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</si>
  <si>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</si>
  <si>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</si>
  <si>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</si>
  <si>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</si>
  <si>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</si>
  <si>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</si>
  <si>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</si>
  <si>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</si>
  <si>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</si>
  <si>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</si>
  <si>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</si>
  <si>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</si>
  <si>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</si>
  <si>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</si>
  <si>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</si>
  <si>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</si>
  <si>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</si>
  <si>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</si>
  <si>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</si>
  <si>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</si>
  <si>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</si>
  <si>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</si>
  <si>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</si>
  <si>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</si>
  <si>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</si>
  <si>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</si>
  <si>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</si>
  <si>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</si>
  <si>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</si>
  <si>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</si>
  <si>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</si>
  <si>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</si>
  <si>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</si>
  <si>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</si>
  <si>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</si>
  <si>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</si>
  <si>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</si>
  <si>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</si>
  <si>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</si>
  <si>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</si>
  <si>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</si>
  <si>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</si>
  <si>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</si>
  <si>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</si>
  <si>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</si>
  <si>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</si>
  <si>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</si>
  <si>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</si>
  <si>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</si>
  <si>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</si>
  <si>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</si>
  <si>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</si>
  <si>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</si>
  <si>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</si>
  <si>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</si>
  <si>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</si>
  <si>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</si>
  <si>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</si>
  <si>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</si>
  <si>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</si>
  <si>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</si>
  <si>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</si>
  <si>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</si>
  <si>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</si>
  <si>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</si>
  <si>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</si>
  <si>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</si>
  <si>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</si>
  <si>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</si>
  <si>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</si>
  <si>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</si>
  <si>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</si>
  <si>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</si>
  <si>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</si>
  <si>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</si>
  <si>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</si>
  <si>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</si>
  <si>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</si>
  <si>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</si>
  <si>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</si>
  <si>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</si>
  <si>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</si>
  <si>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</si>
  <si>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</si>
  <si>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</si>
  <si>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</si>
  <si>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</si>
  <si>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</si>
  <si>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</si>
  <si>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</si>
  <si>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</si>
  <si>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</si>
  <si>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</si>
  <si>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</si>
  <si>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</si>
  <si>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</si>
  <si>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</si>
  <si>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</si>
  <si>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</si>
  <si>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</si>
  <si>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</si>
  <si>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</si>
  <si>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</si>
  <si>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</si>
  <si>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</si>
  <si>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</si>
  <si>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</si>
  <si>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</si>
  <si>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</si>
  <si>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</si>
  <si>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</si>
  <si>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</si>
  <si>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</si>
  <si>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</si>
  <si>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</si>
  <si>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</si>
  <si>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</si>
  <si>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</si>
  <si>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</si>
  <si>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</si>
  <si>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</si>
  <si>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</si>
  <si>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</si>
  <si>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</si>
  <si>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</si>
  <si>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</si>
  <si>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</si>
  <si>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</si>
  <si>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</si>
  <si>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</si>
  <si>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</si>
  <si>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</si>
  <si>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</si>
  <si>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</si>
  <si>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</si>
  <si>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</si>
  <si>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</si>
  <si>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</si>
  <si>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</si>
  <si>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</si>
  <si>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</si>
  <si>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</si>
  <si>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</si>
  <si>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</si>
  <si>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</si>
  <si>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</si>
  <si>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</si>
  <si>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</si>
  <si>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</si>
  <si>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</si>
  <si>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</si>
  <si>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</si>
  <si>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</si>
  <si>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</si>
  <si>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</si>
  <si>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</si>
  <si>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</si>
  <si>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</si>
  <si>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</si>
  <si>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</si>
  <si>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</si>
  <si>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</si>
  <si>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</si>
  <si>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</si>
  <si>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</si>
  <si>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</si>
  <si>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</si>
  <si>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</si>
  <si>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</si>
  <si>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</si>
  <si>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</si>
  <si>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</si>
  <si>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</si>
  <si>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</si>
  <si>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</si>
  <si>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</si>
  <si>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</si>
  <si>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</si>
  <si>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</si>
  <si>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</si>
  <si>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</si>
  <si>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</si>
  <si>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</si>
  <si>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</si>
  <si>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</si>
  <si>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</si>
  <si>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</si>
  <si>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</si>
  <si>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</si>
  <si>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</si>
  <si>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</si>
  <si>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</si>
  <si>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</si>
  <si>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</si>
  <si>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</si>
  <si>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</si>
  <si>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</si>
  <si>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</si>
  <si>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</si>
  <si>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</si>
  <si>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</si>
  <si>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</si>
  <si>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</si>
  <si>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</si>
  <si>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</si>
  <si>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</si>
  <si>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</si>
  <si>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</si>
  <si>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</si>
  <si>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</si>
  <si>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</si>
  <si>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</si>
  <si>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</si>
  <si>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</si>
  <si>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</si>
  <si>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</si>
  <si>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</si>
  <si>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</si>
  <si>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</si>
  <si>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</si>
  <si>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</si>
  <si>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</si>
  <si>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</si>
  <si>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</si>
  <si>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</si>
  <si>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</si>
  <si>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</si>
  <si>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</si>
  <si>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</si>
  <si>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</si>
  <si>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</si>
  <si>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</si>
  <si>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</si>
  <si>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</si>
  <si>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</si>
  <si>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</si>
  <si>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</si>
  <si>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</si>
  <si>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</si>
  <si>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</si>
  <si>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</si>
  <si>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</si>
  <si>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</si>
  <si>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</si>
  <si>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</si>
  <si>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</si>
  <si>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</si>
  <si>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</si>
  <si>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</si>
  <si>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</si>
  <si>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</si>
  <si>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</si>
  <si>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</si>
  <si>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</si>
  <si>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</si>
  <si>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</si>
  <si>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</si>
  <si>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</si>
  <si>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</si>
  <si>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</si>
  <si>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</si>
  <si>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</si>
  <si>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</si>
  <si>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</si>
  <si>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</si>
  <si>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</si>
  <si>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</si>
  <si>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</si>
  <si>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</si>
  <si>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</si>
  <si>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</si>
  <si>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</si>
  <si>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</si>
  <si>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</si>
  <si>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</si>
  <si>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</si>
  <si>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</si>
  <si>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</si>
  <si>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</si>
  <si>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</si>
  <si>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</si>
  <si>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</si>
  <si>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</si>
  <si>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</si>
  <si>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</si>
  <si>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</si>
  <si>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</si>
  <si>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</si>
  <si>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</si>
  <si>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</si>
  <si>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</si>
  <si>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</si>
  <si>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</si>
  <si>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</si>
  <si>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</si>
  <si>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</si>
  <si>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</si>
  <si>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</si>
  <si>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</si>
  <si>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</si>
  <si>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</si>
  <si>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</si>
  <si>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</si>
  <si>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</si>
  <si>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</si>
  <si>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</si>
  <si>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</si>
  <si>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</si>
  <si>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</si>
  <si>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</si>
  <si>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</si>
  <si>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</si>
  <si>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</si>
  <si>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</si>
  <si>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</si>
  <si>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</si>
  <si>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</si>
  <si>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</si>
  <si>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</si>
  <si>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</si>
  <si>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</si>
  <si>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</si>
  <si>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</si>
  <si>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</si>
  <si>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</si>
  <si>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</si>
  <si>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</si>
  <si>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</si>
  <si>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</si>
  <si>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</si>
  <si>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</si>
  <si>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</si>
  <si>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</si>
  <si>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</si>
  <si>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</si>
  <si>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</si>
  <si>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</si>
  <si>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</si>
  <si>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</si>
  <si>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</si>
  <si>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</si>
  <si>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</si>
  <si>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</si>
  <si>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</si>
  <si>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</si>
  <si>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</si>
  <si>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</si>
  <si>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</si>
  <si>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</si>
  <si>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</si>
  <si>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</si>
  <si>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</si>
  <si>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</si>
  <si>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</si>
  <si>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</si>
  <si>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</si>
  <si>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</si>
  <si>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</si>
  <si>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</si>
  <si>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</si>
  <si>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</si>
  <si>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</si>
  <si>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</si>
  <si>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</si>
  <si>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</si>
  <si>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</si>
  <si>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</si>
  <si>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</si>
  <si>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</si>
  <si>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</si>
  <si>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</si>
  <si>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</si>
  <si>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</si>
  <si>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</si>
  <si>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</si>
  <si>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</si>
  <si>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</si>
  <si>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</si>
  <si>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</si>
  <si>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</si>
  <si>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</si>
  <si>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</si>
  <si>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</si>
  <si>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</si>
  <si>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</si>
  <si>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</si>
  <si>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</si>
  <si>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</si>
  <si>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</si>
  <si>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</si>
  <si>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</si>
  <si>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</si>
  <si>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</si>
  <si>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</si>
  <si>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</si>
  <si>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</si>
  <si>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</si>
  <si>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</si>
  <si>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</si>
  <si>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</si>
  <si>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</si>
  <si>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</si>
  <si>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</si>
  <si>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</si>
  <si>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</si>
  <si>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</si>
  <si>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</si>
  <si>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</si>
  <si>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</si>
  <si>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</si>
  <si>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</si>
  <si>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</si>
  <si>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</si>
  <si>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</si>
  <si>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</si>
  <si>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</si>
  <si>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</si>
  <si>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</si>
  <si>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</si>
  <si>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</si>
  <si>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</si>
  <si>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</si>
  <si>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</si>
  <si>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</si>
  <si>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</si>
  <si>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</si>
  <si>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</si>
  <si>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</si>
  <si>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</si>
  <si>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</si>
  <si>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</si>
  <si>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</si>
  <si>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</si>
  <si>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</si>
  <si>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</si>
  <si>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</si>
  <si>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</si>
  <si>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</si>
  <si>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</si>
  <si>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</si>
  <si>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</si>
  <si>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</si>
  <si>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</si>
  <si>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</si>
  <si>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</si>
  <si>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</si>
  <si>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</si>
  <si>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</si>
  <si>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</si>
  <si>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</si>
  <si>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</si>
  <si>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</si>
  <si>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</si>
  <si>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</si>
  <si>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</si>
  <si>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</si>
  <si>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</si>
  <si>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</si>
  <si>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</si>
  <si>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</si>
  <si>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</si>
  <si>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</si>
  <si>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</si>
  <si>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</si>
  <si>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</si>
  <si>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</si>
  <si>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</si>
  <si>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</si>
  <si>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</si>
  <si>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</si>
  <si>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</si>
  <si>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</si>
  <si>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</si>
  <si>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</si>
  <si>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</si>
  <si>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</si>
  <si>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</si>
  <si>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</si>
  <si>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</si>
  <si>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</si>
  <si>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</si>
  <si>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</si>
  <si>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</si>
  <si>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</si>
  <si>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</si>
  <si>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</si>
  <si>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</si>
  <si>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</si>
  <si>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</si>
  <si>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</si>
  <si>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</si>
  <si>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</si>
  <si>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</si>
  <si>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</si>
  <si>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</si>
  <si>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</si>
  <si>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</si>
  <si>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</si>
  <si>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</si>
  <si>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</si>
  <si>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</si>
  <si>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</si>
  <si>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</si>
  <si>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</si>
  <si>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</si>
  <si>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</si>
  <si>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</si>
  <si>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</si>
  <si>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</si>
  <si>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</si>
  <si>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</si>
  <si>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</si>
  <si>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</si>
  <si>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</si>
  <si>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</si>
  <si>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</si>
  <si>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</si>
  <si>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</si>
  <si>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</si>
  <si>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</si>
  <si>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</si>
  <si>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</si>
  <si>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</si>
  <si>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</si>
  <si>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</si>
  <si>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</si>
  <si>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</si>
  <si>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</si>
  <si>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</si>
  <si>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</si>
  <si>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</si>
  <si>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</si>
  <si>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</si>
  <si>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</si>
  <si>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</si>
  <si>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</si>
  <si>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</si>
  <si>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</si>
  <si>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</si>
  <si>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</si>
  <si>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</si>
  <si>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</si>
  <si>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</si>
  <si>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</si>
  <si>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</si>
  <si>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</si>
  <si>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</si>
  <si>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</si>
  <si>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</si>
  <si>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</si>
  <si>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</si>
  <si>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</si>
  <si>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</si>
  <si>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</si>
  <si>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</si>
  <si>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</si>
  <si>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</si>
  <si>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</si>
  <si>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</si>
  <si>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</si>
  <si>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</si>
  <si>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</si>
  <si>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</si>
  <si>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</si>
  <si>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</si>
  <si>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</si>
  <si>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</si>
  <si>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</si>
  <si>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</si>
  <si>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</si>
  <si>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</si>
  <si>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</si>
  <si>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</si>
  <si>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</si>
  <si>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</si>
  <si>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</si>
  <si>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</si>
  <si>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</si>
  <si>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</si>
  <si>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</si>
  <si>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</si>
  <si>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</si>
  <si>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</si>
  <si>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</si>
  <si>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</si>
  <si>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</si>
  <si>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</si>
  <si>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</si>
  <si>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</si>
  <si>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</si>
  <si>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</si>
  <si>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</si>
  <si>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</si>
  <si>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</si>
  <si>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</si>
  <si>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</si>
  <si>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</si>
  <si>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</si>
  <si>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</si>
  <si>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</si>
  <si>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</si>
  <si>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</si>
  <si>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</si>
  <si>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</si>
  <si>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</si>
  <si>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</si>
  <si>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</si>
  <si>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</si>
  <si>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</si>
  <si>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</si>
  <si>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</si>
  <si>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</si>
  <si>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</si>
  <si>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</si>
  <si>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</si>
  <si>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</si>
  <si>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</si>
  <si>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</si>
  <si>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</si>
  <si>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</si>
  <si>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</si>
  <si>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</si>
  <si>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</si>
  <si>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</si>
  <si>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</si>
  <si>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</si>
  <si>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</si>
  <si>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</si>
  <si>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</si>
  <si>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</si>
  <si>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</si>
  <si>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</si>
  <si>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</si>
  <si>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</si>
  <si>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</si>
  <si>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</si>
  <si>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</si>
  <si>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</si>
  <si>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</si>
  <si>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</si>
  <si>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</si>
  <si>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</si>
  <si>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</si>
  <si>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</si>
  <si>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</si>
  <si>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</si>
  <si>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</si>
  <si>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</si>
  <si>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</si>
  <si>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</si>
  <si>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</si>
  <si>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</si>
  <si>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</si>
  <si>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</si>
  <si>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</si>
  <si>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</si>
  <si>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</si>
  <si>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</si>
  <si>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</si>
  <si>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</si>
  <si>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</si>
  <si>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</si>
  <si>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</si>
  <si>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</si>
  <si>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</si>
  <si>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</si>
  <si>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</si>
  <si>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</si>
  <si>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</si>
  <si>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</si>
  <si>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</si>
  <si>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</si>
  <si>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</si>
  <si>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</si>
  <si>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</si>
  <si>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</si>
  <si>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</si>
  <si>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</si>
  <si>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</si>
  <si>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</si>
  <si>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</si>
  <si>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</si>
  <si>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</si>
  <si>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</si>
  <si>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</si>
  <si>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</si>
  <si>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</si>
  <si>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</si>
  <si>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</si>
  <si>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</si>
  <si>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</si>
  <si>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</si>
  <si>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</si>
  <si>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</si>
  <si>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</si>
  <si>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</si>
  <si>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</si>
  <si>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</si>
  <si>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</si>
  <si>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</si>
  <si>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</si>
  <si>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</si>
  <si>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</si>
  <si>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</si>
  <si>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</si>
  <si>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</si>
  <si>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</si>
  <si>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</si>
  <si>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</si>
  <si>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</si>
  <si>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</si>
  <si>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</si>
  <si>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</si>
  <si>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</si>
  <si>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</si>
  <si>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</si>
  <si>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</si>
  <si>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</si>
  <si>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</si>
  <si>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</si>
  <si>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</si>
  <si>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</si>
  <si>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</si>
  <si>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</si>
  <si>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</si>
  <si>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</si>
  <si>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</si>
  <si>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</si>
  <si>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</si>
  <si>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</si>
  <si>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</si>
  <si>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</si>
  <si>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</si>
  <si>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</si>
  <si>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</si>
  <si>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</si>
  <si>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</si>
  <si>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</si>
  <si>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</si>
  <si>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</si>
  <si>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</si>
  <si>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</si>
  <si>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</si>
  <si>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</si>
  <si>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</si>
  <si>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</si>
  <si>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</si>
  <si>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</si>
  <si>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</si>
  <si>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</si>
  <si>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</si>
  <si>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</si>
  <si>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</si>
  <si>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</si>
  <si>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</si>
  <si>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</si>
  <si>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</si>
  <si>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</si>
  <si>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</si>
  <si>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</si>
  <si>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</si>
  <si>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</si>
  <si>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</si>
  <si>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</si>
  <si>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</si>
  <si>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</si>
  <si>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</si>
  <si>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</si>
  <si>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</si>
  <si>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</si>
  <si>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</si>
  <si>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</si>
  <si>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</si>
  <si>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</si>
  <si>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</si>
  <si>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</si>
  <si>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</si>
  <si>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</si>
  <si>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</si>
  <si>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</si>
  <si>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</si>
  <si>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</si>
  <si>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</si>
  <si>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</si>
  <si>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</si>
  <si>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</si>
  <si>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</si>
  <si>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</si>
  <si>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</si>
  <si>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</si>
  <si>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</si>
  <si>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</si>
  <si>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</si>
  <si>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</si>
  <si>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</si>
  <si>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</si>
  <si>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</si>
  <si>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</si>
  <si>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</si>
  <si>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</si>
  <si>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</si>
  <si>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</si>
  <si>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</si>
  <si>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</si>
  <si>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</si>
  <si>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</si>
  <si>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</si>
  <si>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</si>
  <si>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</si>
  <si>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</si>
  <si>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</si>
  <si>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</si>
  <si>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</si>
  <si>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</si>
  <si>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</si>
  <si>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</si>
  <si>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</si>
  <si>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</si>
  <si>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</si>
  <si>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</si>
  <si>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</si>
  <si>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</si>
  <si>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</si>
  <si>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</si>
  <si>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</si>
  <si>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</si>
  <si>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</si>
  <si>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</si>
  <si>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</si>
  <si>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</si>
  <si>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</si>
  <si>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</si>
  <si>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</si>
  <si>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</si>
  <si>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</si>
  <si>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</si>
  <si>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</si>
  <si>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</si>
  <si>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</si>
  <si>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</si>
  <si>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</si>
  <si>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</si>
  <si>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</si>
  <si>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</si>
  <si>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</si>
  <si>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</si>
  <si>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</si>
  <si>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</si>
  <si>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</si>
  <si>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</si>
  <si>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</si>
  <si>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</si>
  <si>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</si>
  <si>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</si>
  <si>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</si>
  <si>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</si>
  <si>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</si>
  <si>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</si>
  <si>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</si>
  <si>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</si>
  <si>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</si>
  <si>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</si>
  <si>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</si>
  <si>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</si>
  <si>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</si>
  <si>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</si>
  <si>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</si>
  <si>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</si>
  <si>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</si>
  <si>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</si>
  <si>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</si>
  <si>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</si>
  <si>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</si>
  <si>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</si>
  <si>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</si>
  <si>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</si>
  <si>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</si>
  <si>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</si>
  <si>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</si>
  <si>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</si>
  <si>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</si>
  <si>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</si>
  <si>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</si>
  <si>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</si>
  <si>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</si>
  <si>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</si>
  <si>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</si>
  <si>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</si>
  <si>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</si>
  <si>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</si>
  <si>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</si>
  <si>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</si>
  <si>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</si>
  <si>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</si>
  <si>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</si>
  <si>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</si>
  <si>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</si>
  <si>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</si>
  <si>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</si>
  <si>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</si>
  <si>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</si>
  <si>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</si>
  <si>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</si>
  <si>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</si>
  <si>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</si>
  <si>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</si>
  <si>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</si>
  <si>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</si>
  <si>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</si>
  <si>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</si>
  <si>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</si>
  <si>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</si>
  <si>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</si>
  <si>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</si>
  <si>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</si>
  <si>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</si>
  <si>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</si>
  <si>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</si>
  <si>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</si>
  <si>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</si>
  <si>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</si>
  <si>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</si>
  <si>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</si>
  <si>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</si>
  <si>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</si>
  <si>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</si>
  <si>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</si>
  <si>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</si>
  <si>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</si>
  <si>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</si>
  <si>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</si>
  <si>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</si>
  <si>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</si>
  <si>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</si>
  <si>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</si>
  <si>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</si>
  <si>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</si>
  <si>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</si>
  <si>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</si>
  <si>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</si>
  <si>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</si>
  <si>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</si>
  <si>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</si>
  <si>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</si>
  <si>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</si>
  <si>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</si>
  <si>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</si>
  <si>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</si>
  <si>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</si>
  <si>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</si>
  <si>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</si>
  <si>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</si>
  <si>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</si>
  <si>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</si>
  <si>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</si>
  <si>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</si>
  <si>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</si>
  <si>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</si>
  <si>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</si>
  <si>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</si>
  <si>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</si>
  <si>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</si>
  <si>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</si>
  <si>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</si>
  <si>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</si>
  <si>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</si>
  <si>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</si>
  <si>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</si>
  <si>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</si>
  <si>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</si>
  <si>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</si>
  <si>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</si>
  <si>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</si>
  <si>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</si>
  <si>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</si>
  <si>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</si>
  <si>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</si>
  <si>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</si>
  <si>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</si>
  <si>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</si>
  <si>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</si>
  <si>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</si>
  <si>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</si>
  <si>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</si>
  <si>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</si>
  <si>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</si>
  <si>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</si>
  <si>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</si>
  <si>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</si>
  <si>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</si>
  <si>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</si>
  <si>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</si>
  <si>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</si>
  <si>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</si>
  <si>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</si>
  <si>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</si>
  <si>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</si>
  <si>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</si>
  <si>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</si>
  <si>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</si>
  <si>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</si>
  <si>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</si>
  <si>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</si>
  <si>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</si>
  <si>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</si>
  <si>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</si>
  <si>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</si>
  <si>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</si>
  <si>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</si>
  <si>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</si>
  <si>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</si>
  <si>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</si>
  <si>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</si>
  <si>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</si>
  <si>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</si>
  <si>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</si>
  <si>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</si>
  <si>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</si>
  <si>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</si>
  <si>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</si>
  <si>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</si>
  <si>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</si>
  <si>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</si>
  <si>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</si>
  <si>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</si>
  <si>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</si>
  <si>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</si>
  <si>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</si>
  <si>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</si>
  <si>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</si>
  <si>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</si>
  <si>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</si>
  <si>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</si>
  <si>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</si>
  <si>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</si>
  <si>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</si>
  <si>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</si>
  <si>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</si>
  <si>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</si>
  <si>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</si>
  <si>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</si>
  <si>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</si>
  <si>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</si>
  <si>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</si>
  <si>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</si>
  <si>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</si>
  <si>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</si>
  <si>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</si>
  <si>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</si>
  <si>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</si>
  <si>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</si>
  <si>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</si>
  <si>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</si>
  <si>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</si>
  <si>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</si>
  <si>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</si>
  <si>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</si>
  <si>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</si>
  <si>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</si>
  <si>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</si>
  <si>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</si>
  <si>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</si>
  <si>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</si>
  <si>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</si>
  <si>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</si>
  <si>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</si>
  <si>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</si>
  <si>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</si>
  <si>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</si>
  <si>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</si>
  <si>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</si>
  <si>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</si>
  <si>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</si>
  <si>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</si>
  <si>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</si>
  <si>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</si>
  <si>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</si>
  <si>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</si>
  <si>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</si>
  <si>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</si>
  <si>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</si>
  <si>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</si>
  <si>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</si>
  <si>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</si>
  <si>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</si>
  <si>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</si>
  <si>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</si>
  <si>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</si>
  <si>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</si>
  <si>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</si>
  <si>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</si>
  <si>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</si>
  <si>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</si>
  <si>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</si>
  <si>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</si>
  <si>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</si>
  <si>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</si>
  <si>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</si>
  <si>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</si>
  <si>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</si>
  <si>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</si>
  <si>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</si>
  <si>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</si>
  <si>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</si>
  <si>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</si>
  <si>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</si>
  <si>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</si>
  <si>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</si>
  <si>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</si>
  <si>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</si>
  <si>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</si>
  <si>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</si>
  <si>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</si>
  <si>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</si>
  <si>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</si>
  <si>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</si>
  <si>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</si>
  <si>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</si>
  <si>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</si>
  <si>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</si>
  <si>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</si>
  <si>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</si>
  <si>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</si>
  <si>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</si>
  <si>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</si>
  <si>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</si>
  <si>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</si>
  <si>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</si>
  <si>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</si>
  <si>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</si>
  <si>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</si>
  <si>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</si>
  <si>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</si>
  <si>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</si>
  <si>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</si>
  <si>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</si>
  <si>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</si>
  <si>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</si>
  <si>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</si>
  <si>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</si>
  <si>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</si>
  <si>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</si>
  <si>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</si>
  <si>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</si>
  <si>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</si>
  <si>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</si>
  <si>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</si>
  <si>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</si>
  <si>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</si>
  <si>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</si>
  <si>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</si>
  <si>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</si>
  <si>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</si>
  <si>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</si>
  <si>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</si>
  <si>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</si>
  <si>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</si>
  <si>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</si>
  <si>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</si>
  <si>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</si>
  <si>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</si>
  <si>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</si>
  <si>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</si>
  <si>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</si>
  <si>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</si>
  <si>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</si>
  <si>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</si>
  <si>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</si>
  <si>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</si>
  <si>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</si>
  <si>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</si>
  <si>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</si>
  <si>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</si>
  <si>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</si>
  <si>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</si>
  <si>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</si>
  <si>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</si>
  <si>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</si>
  <si>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</si>
  <si>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</si>
  <si>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</si>
  <si>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</si>
  <si>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</si>
  <si>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</si>
  <si>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</si>
  <si>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</si>
  <si>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</si>
  <si>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</si>
  <si>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</si>
  <si>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</si>
  <si>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</si>
  <si>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</si>
  <si>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</si>
  <si>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</si>
  <si>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</si>
  <si>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</si>
  <si>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</si>
  <si>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</si>
  <si>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</si>
  <si>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</si>
  <si>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</si>
  <si>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</si>
  <si>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</si>
  <si>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</si>
  <si>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</si>
  <si>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</si>
  <si>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</si>
  <si>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</si>
  <si>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</si>
  <si>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</si>
  <si>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</si>
  <si>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</si>
  <si>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</si>
  <si>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</si>
  <si>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</si>
  <si>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</si>
  <si>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</si>
  <si>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</si>
  <si>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</si>
  <si>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</si>
  <si>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</si>
  <si>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</si>
  <si>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</si>
  <si>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</si>
  <si>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</si>
  <si>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</si>
  <si>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</si>
  <si>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</si>
  <si>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</si>
  <si>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</si>
  <si>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</si>
  <si>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</si>
  <si>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</si>
  <si>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</si>
  <si>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</si>
  <si>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</si>
  <si>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</si>
  <si>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</si>
  <si>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</si>
  <si>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</si>
  <si>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</si>
  <si>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</si>
  <si>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</si>
  <si>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</si>
  <si>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</si>
  <si>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</si>
  <si>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</si>
  <si>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</si>
  <si>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</si>
  <si>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</si>
  <si>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</si>
  <si>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</si>
  <si>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</si>
  <si>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</si>
  <si>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</si>
  <si>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</si>
  <si>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</si>
  <si>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</si>
  <si>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</si>
  <si>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</si>
  <si>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</si>
  <si>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</si>
  <si>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</si>
  <si>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</si>
  <si>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</si>
  <si>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</si>
  <si>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</si>
  <si>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</si>
  <si>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</si>
  <si>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</si>
  <si>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</si>
  <si>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</si>
  <si>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</si>
  <si>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</si>
  <si>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</si>
  <si>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</si>
  <si>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</si>
  <si>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</si>
  <si>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</si>
  <si>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</si>
  <si>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</si>
  <si>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</si>
  <si>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</si>
  <si>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</si>
  <si>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</si>
  <si>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</si>
  <si>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</si>
  <si>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</si>
  <si>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</si>
  <si>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</si>
  <si>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</si>
  <si>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</si>
  <si>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</si>
  <si>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</si>
  <si>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</si>
  <si>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</si>
  <si>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</si>
  <si>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</si>
  <si>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</si>
  <si>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</si>
  <si>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</si>
  <si>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</si>
  <si>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</si>
  <si>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</si>
  <si>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</si>
  <si>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</si>
  <si>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</si>
  <si>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</si>
  <si>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</si>
  <si>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</si>
  <si>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</si>
  <si>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</si>
  <si>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</si>
  <si>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</si>
  <si>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</si>
  <si>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</si>
  <si>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</si>
  <si>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</si>
  <si>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</si>
  <si>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</si>
  <si>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</si>
  <si>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</si>
  <si>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</si>
  <si>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</si>
  <si>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</si>
  <si>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</si>
  <si>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</si>
  <si>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</si>
  <si>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</si>
  <si>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</si>
  <si>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</si>
  <si>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</si>
  <si>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</si>
  <si>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</si>
  <si>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</si>
  <si>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</si>
  <si>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</si>
  <si>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</si>
  <si>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</si>
  <si>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</si>
  <si>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</si>
  <si>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</si>
  <si>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</si>
  <si>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</si>
  <si>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</si>
  <si>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</si>
  <si>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</si>
  <si>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</si>
  <si>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</si>
  <si>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</si>
  <si>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</si>
  <si>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</si>
  <si>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</si>
  <si>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</si>
  <si>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</si>
  <si>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</si>
  <si>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</si>
  <si>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</si>
  <si>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</si>
  <si>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</si>
  <si>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</si>
  <si>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</si>
  <si>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</si>
  <si>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</si>
  <si>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</si>
  <si>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</si>
  <si>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</si>
  <si>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</si>
  <si>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</si>
  <si>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</si>
  <si>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</si>
  <si>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</si>
  <si>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</si>
  <si>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</si>
  <si>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</si>
  <si>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</si>
  <si>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</si>
  <si>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</si>
  <si>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</si>
  <si>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</si>
  <si>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</si>
  <si>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</si>
  <si>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</si>
  <si>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</si>
  <si>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</si>
  <si>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</si>
  <si>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</si>
  <si>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</si>
  <si>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</si>
  <si>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</si>
  <si>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</si>
  <si>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</si>
  <si>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</si>
  <si>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</si>
  <si>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</si>
  <si>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</si>
  <si>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</si>
  <si>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</si>
  <si>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</si>
  <si>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</si>
  <si>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</si>
  <si>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</si>
  <si>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</si>
  <si>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</si>
  <si>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</si>
  <si>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</si>
  <si>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</si>
  <si>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</si>
  <si>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</si>
  <si>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</si>
  <si>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</si>
  <si>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</si>
  <si>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</si>
  <si>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</si>
  <si>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</si>
  <si>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</si>
  <si>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</si>
  <si>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</si>
  <si>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</si>
  <si>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</si>
  <si>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</si>
  <si>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</si>
  <si>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</si>
  <si>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</si>
  <si>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</si>
  <si>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</si>
  <si>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</si>
  <si>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</si>
  <si>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</si>
  <si>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</si>
  <si>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</si>
  <si>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</si>
  <si>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</si>
  <si>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</si>
  <si>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</si>
  <si>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</si>
  <si>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</si>
  <si>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</si>
  <si>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</si>
  <si>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</si>
  <si>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</si>
  <si>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</si>
  <si>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</si>
  <si>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</si>
  <si>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</si>
  <si>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</si>
  <si>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</si>
  <si>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</si>
  <si>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</si>
  <si>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</si>
  <si>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</si>
  <si>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</si>
  <si>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</si>
  <si>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</si>
  <si>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</si>
  <si>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</si>
  <si>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</si>
  <si>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</si>
  <si>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</si>
  <si>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</si>
  <si>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</si>
  <si>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</si>
  <si>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</si>
  <si>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</si>
  <si>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</si>
  <si>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</si>
  <si>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</si>
  <si>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</si>
  <si>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</si>
  <si>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</si>
  <si>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</si>
  <si>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</si>
  <si>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</si>
  <si>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</si>
  <si>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</si>
  <si>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</si>
  <si>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</si>
  <si>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</si>
  <si>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</si>
  <si>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</si>
  <si>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</si>
  <si>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</si>
  <si>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</si>
  <si>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</si>
  <si>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</si>
  <si>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</si>
  <si>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</si>
  <si>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</si>
  <si>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</si>
  <si>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</si>
  <si>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</si>
  <si>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</si>
  <si>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</si>
  <si>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</si>
  <si>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</si>
  <si>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</si>
  <si>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</si>
  <si>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</si>
  <si>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</si>
  <si>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</si>
  <si>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</si>
  <si>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</si>
  <si>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</si>
  <si>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</si>
  <si>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</si>
  <si>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</si>
  <si>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</si>
  <si>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</si>
  <si>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</si>
  <si>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</si>
  <si>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</si>
  <si>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</si>
  <si>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</si>
  <si>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</si>
  <si>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</si>
  <si>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</si>
  <si>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</si>
  <si>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</si>
  <si>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</si>
  <si>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</si>
  <si>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</si>
  <si>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</si>
  <si>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</si>
  <si>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</si>
  <si>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</si>
  <si>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</si>
  <si>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</si>
  <si>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</si>
  <si>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</si>
  <si>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</si>
  <si>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</si>
  <si>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</si>
  <si>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</si>
  <si>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</si>
  <si>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</si>
  <si>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</si>
  <si>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</si>
  <si>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</si>
  <si>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</si>
  <si>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</si>
  <si>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</si>
  <si>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</si>
  <si>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</si>
  <si>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</si>
  <si>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</si>
  <si>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</si>
  <si>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</si>
  <si>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</si>
  <si>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</si>
  <si>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</si>
  <si>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</si>
  <si>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</si>
  <si>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</si>
  <si>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</si>
  <si>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</si>
  <si>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</si>
  <si>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</si>
  <si>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</si>
  <si>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</si>
  <si>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</si>
  <si>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</si>
  <si>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</si>
  <si>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</si>
  <si>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</si>
  <si>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</si>
  <si>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</si>
  <si>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</si>
  <si>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</si>
  <si>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</si>
  <si>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</si>
  <si>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</si>
  <si>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</si>
  <si>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</si>
  <si>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</si>
  <si>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</si>
  <si>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</si>
  <si>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</si>
  <si>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</si>
  <si>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</si>
  <si>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</si>
  <si>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</si>
  <si>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</si>
  <si>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</si>
  <si>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</si>
  <si>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</si>
  <si>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</si>
  <si>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</si>
  <si>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</si>
  <si>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</si>
  <si>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</si>
  <si>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</si>
  <si>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</si>
  <si>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</si>
  <si>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</si>
  <si>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</si>
  <si>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</si>
  <si>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</si>
  <si>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</si>
  <si>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</si>
  <si>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</si>
  <si>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</si>
  <si>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</si>
  <si>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</si>
  <si>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</si>
  <si>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</si>
  <si>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</si>
  <si>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</si>
  <si>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</si>
  <si>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</si>
  <si>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</si>
  <si>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</si>
  <si>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</si>
  <si>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</si>
  <si>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</si>
  <si>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</si>
  <si>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</si>
  <si>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</si>
  <si>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</si>
  <si>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</si>
  <si>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</si>
  <si>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</si>
  <si>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</si>
  <si>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</si>
  <si>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</si>
  <si>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</si>
  <si>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</si>
  <si>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</si>
  <si>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</si>
  <si>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</si>
  <si>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</si>
  <si>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</si>
  <si>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</si>
  <si>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</si>
  <si>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</si>
  <si>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</si>
  <si>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</si>
  <si>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</si>
  <si>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</si>
  <si>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</si>
  <si>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</si>
  <si>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</si>
  <si>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</si>
  <si>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</si>
  <si>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</si>
  <si>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</si>
  <si>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</si>
  <si>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</si>
  <si>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</si>
  <si>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</si>
  <si>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</si>
  <si>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</si>
  <si>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</si>
  <si>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</si>
  <si>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</si>
  <si>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</si>
  <si>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</si>
  <si>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</si>
  <si>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</si>
  <si>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</si>
  <si>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</si>
  <si>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</si>
  <si>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</si>
  <si>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</si>
  <si>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</si>
  <si>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</si>
  <si>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</si>
  <si>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</si>
  <si>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</si>
  <si>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</si>
  <si>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</si>
  <si>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</si>
  <si>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</si>
  <si>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</si>
  <si>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</si>
  <si>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</si>
  <si>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</si>
  <si>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</si>
  <si>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</si>
  <si>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</si>
  <si>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</si>
  <si>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</si>
  <si>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</si>
  <si>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</si>
  <si>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</si>
  <si>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</si>
  <si>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</si>
  <si>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</si>
  <si>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</si>
  <si>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</si>
  <si>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</si>
  <si>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</si>
  <si>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</si>
  <si>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</si>
  <si>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</si>
  <si>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</si>
  <si>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</si>
  <si>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</si>
  <si>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</si>
  <si>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</si>
  <si>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</si>
  <si>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</si>
  <si>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</si>
  <si>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</si>
  <si>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</si>
  <si>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</si>
  <si>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</si>
  <si>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</si>
  <si>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</si>
  <si>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</si>
  <si>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</si>
  <si>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</si>
  <si>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</si>
  <si>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</si>
  <si>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</si>
  <si>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</si>
  <si>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</si>
  <si>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</si>
  <si>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</si>
  <si>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</si>
  <si>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</si>
  <si>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</si>
  <si>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</si>
  <si>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</si>
  <si>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</si>
  <si>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</si>
  <si>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</si>
  <si>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</si>
  <si>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</si>
  <si>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</si>
  <si>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</si>
  <si>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</si>
  <si>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</si>
  <si>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</si>
  <si>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</si>
  <si>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</si>
  <si>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</si>
  <si>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</si>
  <si>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</si>
  <si>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</si>
  <si>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</si>
  <si>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</si>
  <si>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</si>
  <si>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</si>
  <si>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</si>
  <si>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</si>
  <si>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</si>
  <si>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</si>
  <si>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</si>
  <si>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</si>
  <si>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</si>
  <si>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</si>
  <si>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</si>
  <si>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</si>
  <si>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</si>
  <si>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</si>
  <si>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</si>
  <si>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</si>
  <si>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</si>
  <si>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</si>
  <si>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</si>
  <si>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</si>
  <si>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</si>
  <si>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</si>
  <si>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</si>
  <si>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</si>
  <si>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</si>
  <si>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</si>
  <si>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</si>
  <si>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</si>
  <si>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</si>
  <si>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</si>
  <si>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</si>
  <si>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</si>
  <si>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</si>
  <si>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</si>
  <si>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</si>
  <si>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</si>
  <si>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</si>
  <si>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</si>
  <si>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</si>
  <si>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</si>
  <si>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</si>
  <si>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</si>
  <si>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</si>
  <si>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</si>
  <si>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</si>
  <si>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</si>
  <si>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</si>
  <si>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</si>
  <si>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</si>
  <si>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</si>
  <si>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</si>
  <si>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</si>
  <si>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</si>
  <si>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</si>
  <si>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</si>
  <si>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</si>
  <si>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</si>
  <si>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</si>
  <si>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</si>
  <si>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</si>
  <si>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</si>
  <si>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</si>
  <si>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</si>
  <si>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</si>
  <si>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</si>
  <si>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</si>
  <si>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</si>
  <si>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</si>
  <si>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</si>
  <si>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</si>
  <si>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</si>
  <si>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</si>
  <si>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</si>
  <si>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</si>
  <si>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</si>
  <si>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</si>
  <si>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</si>
  <si>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</si>
  <si>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</si>
  <si>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</si>
  <si>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</si>
  <si>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</si>
  <si>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</si>
  <si>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</si>
  <si>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</si>
  <si>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</si>
  <si>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</si>
  <si>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</si>
  <si>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</si>
  <si>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</si>
  <si>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</si>
  <si>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</si>
  <si>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</si>
  <si>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</si>
  <si>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</si>
  <si>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</si>
  <si>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</si>
  <si>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</si>
  <si>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</si>
  <si>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</si>
  <si>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</si>
  <si>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</si>
  <si>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</si>
  <si>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</si>
  <si>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</si>
  <si>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</si>
  <si>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</si>
  <si>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</si>
  <si>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</si>
  <si>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</si>
  <si>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</si>
  <si>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</si>
  <si>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</si>
  <si>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</si>
  <si>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</si>
  <si>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</si>
  <si>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</si>
  <si>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</si>
  <si>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</si>
  <si>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</si>
  <si>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</si>
  <si>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</si>
  <si>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</si>
  <si>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</si>
  <si>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</si>
  <si>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</si>
  <si>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</si>
  <si>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</si>
  <si>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</si>
  <si>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</si>
  <si>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</si>
  <si>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</si>
  <si>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</si>
  <si>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</si>
  <si>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</si>
  <si>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</si>
  <si>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</si>
  <si>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</si>
  <si>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</si>
  <si>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</si>
  <si>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</si>
  <si>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</si>
  <si>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</si>
  <si>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</si>
  <si>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</si>
  <si>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</si>
  <si>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</si>
  <si>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</si>
  <si>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</si>
  <si>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</si>
  <si>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</si>
  <si>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</si>
  <si>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</si>
  <si>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</si>
  <si>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</si>
  <si>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</si>
  <si>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</si>
  <si>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</si>
  <si>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</si>
  <si>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</si>
  <si>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</si>
  <si>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</si>
  <si>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</si>
  <si>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</si>
  <si>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</si>
  <si>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</si>
  <si>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</si>
  <si>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</si>
  <si>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</si>
  <si>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</si>
  <si>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</si>
  <si>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</si>
  <si>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</si>
  <si>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</si>
  <si>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</si>
  <si>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</si>
  <si>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</si>
  <si>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</si>
  <si>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</si>
  <si>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</si>
  <si>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</si>
  <si>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</si>
  <si>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</si>
  <si>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</si>
  <si>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</si>
  <si>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</si>
  <si>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</si>
  <si>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</si>
  <si>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</si>
  <si>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</si>
  <si>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</si>
  <si>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</si>
  <si>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</si>
  <si>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</si>
  <si>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</si>
  <si>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</si>
  <si>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</si>
  <si>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</si>
  <si>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</si>
  <si>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</si>
  <si>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</si>
  <si>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</si>
  <si>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</si>
  <si>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</si>
  <si>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</si>
  <si>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</si>
  <si>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</si>
  <si>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</si>
  <si>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</si>
  <si>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</si>
  <si>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</si>
  <si>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</si>
  <si>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</si>
  <si>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</si>
  <si>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</si>
  <si>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</si>
  <si>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</si>
  <si>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</si>
  <si>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</si>
  <si>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</si>
  <si>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</si>
  <si>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</si>
  <si>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</si>
  <si>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</si>
  <si>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</si>
  <si>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</si>
  <si>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</si>
  <si>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</si>
  <si>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</si>
  <si>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</si>
  <si>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</si>
  <si>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</si>
  <si>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</si>
  <si>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</si>
  <si>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</si>
  <si>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</si>
  <si>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</si>
  <si>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</si>
  <si>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</si>
  <si>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</si>
  <si>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</si>
  <si>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</si>
  <si>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</si>
  <si>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</si>
  <si>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</si>
  <si>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</si>
  <si>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</si>
  <si>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</si>
  <si>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</si>
  <si>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</si>
  <si>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</si>
  <si>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</si>
  <si>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</si>
  <si>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</si>
  <si>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</si>
  <si>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</si>
  <si>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</si>
  <si>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</si>
  <si>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</si>
  <si>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</si>
  <si>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</si>
  <si>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</si>
  <si>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</si>
  <si>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</si>
  <si>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</si>
  <si>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</si>
  <si>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</si>
  <si>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</si>
  <si>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</si>
  <si>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</si>
  <si>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</si>
  <si>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</si>
  <si>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</si>
  <si>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</si>
  <si>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</si>
  <si>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</si>
  <si>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</si>
  <si>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</si>
  <si>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</si>
  <si>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</si>
  <si>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</si>
  <si>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</si>
  <si>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</si>
  <si>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</si>
  <si>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</si>
  <si>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</si>
  <si>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</si>
  <si>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</si>
  <si>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</si>
  <si>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</si>
  <si>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</si>
  <si>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</si>
  <si>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</si>
  <si>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</si>
  <si>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</si>
  <si>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</si>
  <si>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</si>
  <si>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</si>
  <si>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</si>
  <si>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</si>
  <si>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</si>
  <si>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</si>
  <si>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</si>
  <si>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</si>
  <si>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</si>
  <si>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</si>
  <si>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</si>
  <si>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</si>
  <si>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</si>
  <si>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</si>
  <si>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</si>
  <si>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</si>
  <si>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</si>
  <si>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</si>
  <si>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</si>
  <si>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</si>
  <si>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</si>
  <si>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</si>
  <si>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</si>
  <si>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</si>
  <si>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</si>
  <si>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</si>
  <si>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</si>
  <si>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</si>
  <si>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</si>
  <si>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</si>
  <si>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</si>
  <si>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</si>
  <si>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</si>
  <si>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</si>
  <si>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</si>
  <si>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</si>
  <si>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</si>
  <si>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</si>
  <si>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</si>
  <si>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</si>
  <si>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</si>
  <si>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</si>
  <si>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</si>
  <si>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</si>
  <si>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</si>
  <si>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</si>
  <si>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</si>
  <si>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</si>
  <si>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</si>
  <si>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</si>
  <si>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</si>
  <si>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</si>
  <si>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</si>
  <si>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</si>
  <si>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</si>
  <si>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</si>
  <si>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</si>
  <si>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</si>
  <si>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</si>
  <si>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</si>
  <si>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</si>
  <si>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</si>
  <si>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</si>
  <si>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</si>
  <si>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</si>
  <si>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</si>
  <si>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</si>
  <si>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</si>
  <si>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</si>
  <si>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</si>
  <si>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</si>
  <si>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</si>
  <si>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</si>
  <si>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</si>
  <si>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</si>
  <si>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</si>
  <si>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</si>
  <si>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</si>
  <si>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</si>
  <si>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</si>
  <si>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</si>
  <si>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</si>
  <si>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</si>
  <si>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</si>
  <si>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</si>
  <si>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</si>
  <si>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</si>
  <si>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</si>
  <si>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</si>
  <si>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</si>
  <si>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</si>
  <si>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</si>
  <si>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</si>
  <si>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</si>
  <si>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</si>
  <si>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</si>
  <si>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</si>
  <si>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</si>
  <si>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</si>
  <si>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</si>
  <si>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</si>
  <si>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</si>
  <si>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</si>
  <si>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</si>
  <si>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</si>
  <si>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</si>
  <si>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</si>
  <si>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</si>
  <si>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</si>
  <si>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</si>
  <si>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</si>
  <si>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</si>
  <si>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</si>
  <si>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</si>
  <si>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</si>
  <si>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</si>
  <si>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</si>
  <si>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</si>
  <si>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</si>
  <si>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</si>
  <si>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</si>
  <si>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</si>
  <si>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</si>
  <si>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</si>
  <si>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</si>
  <si>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</si>
  <si>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</si>
  <si>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</si>
  <si>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</si>
  <si>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</si>
  <si>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</si>
  <si>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</si>
  <si>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</si>
  <si>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</si>
  <si>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</si>
  <si>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</si>
  <si>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</si>
  <si>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</si>
  <si>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</si>
  <si>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</si>
  <si>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</si>
  <si>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</si>
  <si>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</si>
  <si>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</si>
  <si>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</si>
  <si>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</si>
  <si>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</si>
  <si>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</si>
  <si>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</si>
  <si>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</si>
  <si>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</si>
  <si>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</si>
  <si>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</si>
  <si>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</si>
  <si>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</si>
  <si>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</si>
  <si>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</si>
  <si>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</si>
  <si>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</si>
  <si>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</si>
  <si>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</si>
  <si>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</si>
  <si>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</si>
  <si>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</si>
  <si>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</si>
  <si>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</si>
  <si>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</si>
  <si>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</si>
  <si>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</si>
  <si>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</si>
  <si>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</si>
  <si>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</si>
  <si>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</si>
  <si>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</si>
  <si>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</si>
  <si>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</si>
  <si>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</si>
  <si>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</si>
  <si>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</si>
  <si>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</si>
  <si>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</si>
  <si>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</si>
  <si>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</si>
  <si>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</si>
  <si>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</si>
  <si>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</si>
  <si>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</si>
  <si>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</si>
  <si>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</si>
  <si>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</si>
  <si>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</si>
  <si>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</si>
  <si>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</si>
  <si>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</si>
  <si>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</si>
  <si>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</si>
  <si>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</si>
  <si>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</si>
  <si>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</si>
  <si>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</si>
  <si>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</si>
  <si>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</si>
  <si>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</si>
  <si>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</si>
  <si>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</si>
  <si>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</si>
  <si>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</si>
  <si>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</si>
  <si>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</si>
  <si>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</si>
  <si>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</si>
  <si>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</si>
  <si>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</si>
  <si>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</si>
  <si>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</si>
  <si>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</si>
  <si>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</si>
  <si>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</si>
  <si>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</si>
  <si>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</si>
  <si>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</si>
  <si>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</si>
  <si>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</si>
  <si>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</si>
  <si>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</si>
  <si>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</si>
  <si>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</si>
  <si>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</si>
  <si>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</si>
  <si>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</si>
  <si>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</si>
  <si>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</si>
  <si>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</si>
  <si>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</si>
  <si>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</si>
  <si>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</si>
  <si>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</si>
  <si>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</si>
  <si>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</si>
  <si>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</si>
  <si>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</si>
  <si>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</si>
  <si>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</si>
  <si>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</si>
  <si>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</si>
  <si>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</si>
  <si>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</si>
  <si>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</si>
  <si>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</si>
  <si>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</si>
  <si>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</si>
  <si>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</si>
  <si>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</si>
  <si>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</si>
  <si>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</si>
  <si>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</si>
  <si>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</si>
  <si>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</si>
  <si>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</si>
  <si>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</si>
  <si>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</si>
  <si>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</si>
  <si>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</si>
  <si>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</si>
  <si>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</si>
  <si>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</si>
  <si>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</si>
  <si>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</si>
  <si>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</si>
  <si>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</si>
  <si>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</si>
  <si>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</si>
  <si>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</si>
  <si>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</si>
  <si>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</si>
  <si>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</si>
  <si>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</si>
  <si>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</si>
  <si>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</si>
  <si>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</si>
  <si>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</si>
  <si>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</si>
  <si>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</si>
  <si>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</si>
  <si>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</si>
  <si>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</si>
  <si>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</si>
  <si>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</si>
  <si>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</si>
  <si>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</si>
  <si>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</si>
  <si>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</si>
  <si>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</si>
  <si>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</si>
  <si>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</si>
  <si>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</si>
  <si>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</si>
  <si>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</si>
  <si>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</si>
  <si>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</si>
  <si>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</si>
  <si>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</si>
  <si>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</si>
  <si>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</si>
  <si>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</si>
  <si>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</si>
  <si>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</si>
  <si>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</si>
  <si>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</si>
  <si>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</si>
  <si>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</si>
  <si>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</si>
  <si>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</si>
  <si>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</si>
  <si>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</si>
  <si>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</si>
  <si>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</si>
  <si>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</si>
  <si>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</si>
  <si>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</si>
  <si>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</si>
  <si>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</si>
  <si>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</si>
  <si>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</si>
  <si>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</si>
  <si>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</si>
  <si>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</si>
  <si>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</si>
  <si>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</si>
  <si>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</si>
  <si>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</si>
  <si>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</si>
  <si>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</si>
  <si>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</si>
  <si>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</si>
  <si>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</si>
  <si>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</si>
  <si>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</si>
  <si>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</si>
  <si>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</si>
  <si>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</si>
  <si>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</si>
  <si>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</si>
  <si>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</si>
  <si>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</si>
  <si>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</si>
  <si>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</si>
  <si>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</si>
  <si>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</si>
  <si>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</si>
  <si>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</si>
  <si>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</si>
  <si>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</si>
  <si>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</si>
  <si>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</si>
  <si>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</si>
  <si>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</si>
  <si>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</si>
  <si>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</si>
  <si>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</si>
  <si>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</si>
  <si>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</si>
  <si>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</si>
  <si>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</si>
  <si>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</si>
  <si>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</si>
  <si>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</si>
  <si>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</si>
  <si>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</si>
  <si>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</si>
  <si>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</si>
  <si>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</si>
  <si>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</si>
  <si>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</si>
  <si>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</si>
  <si>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</si>
  <si>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</si>
  <si>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</si>
  <si>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</si>
  <si>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</si>
  <si>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</si>
  <si>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</si>
  <si>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</si>
  <si>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</si>
  <si>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</si>
  <si>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</si>
  <si>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</si>
  <si>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</si>
  <si>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</si>
  <si>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</si>
  <si>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</si>
  <si>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</si>
  <si>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</si>
  <si>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</si>
  <si>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</si>
  <si>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</si>
  <si>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</si>
  <si>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</si>
  <si>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</si>
  <si>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</si>
  <si>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</si>
  <si>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</si>
  <si>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</si>
  <si>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</si>
  <si>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</si>
  <si>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</si>
  <si>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</si>
  <si>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</si>
  <si>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</si>
  <si>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</si>
  <si>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</si>
  <si>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</si>
  <si>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</si>
  <si>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</si>
  <si>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</si>
  <si>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</si>
  <si>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</si>
  <si>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</si>
  <si>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</si>
  <si>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</si>
  <si>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</si>
  <si>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</si>
  <si>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</si>
  <si>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</si>
  <si>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</si>
  <si>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</si>
  <si>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</si>
  <si>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</si>
  <si>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</si>
  <si>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</si>
  <si>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</si>
  <si>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</si>
  <si>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</si>
  <si>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</si>
  <si>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</si>
  <si>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</si>
  <si>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</si>
  <si>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</si>
  <si>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</si>
  <si>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</si>
  <si>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</si>
  <si>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</si>
  <si>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</si>
  <si>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</si>
  <si>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</si>
  <si>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</si>
  <si>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</si>
  <si>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</si>
  <si>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</si>
  <si>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</si>
  <si>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</si>
  <si>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</si>
  <si>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</si>
  <si>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</si>
  <si>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</si>
  <si>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</si>
  <si>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</si>
  <si>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</si>
  <si>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</si>
  <si>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</si>
  <si>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</si>
  <si>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</si>
  <si>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</si>
  <si>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</si>
  <si>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</si>
  <si>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</si>
  <si>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</si>
  <si>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</si>
  <si>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</si>
  <si>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</si>
  <si>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</si>
  <si>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</si>
  <si>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</si>
  <si>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</si>
  <si>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</si>
  <si>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</si>
  <si>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</si>
  <si>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</si>
  <si>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</si>
  <si>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</si>
  <si>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</si>
  <si>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</si>
  <si>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</si>
  <si>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</si>
  <si>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</si>
  <si>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</si>
  <si>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</si>
  <si>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</si>
  <si>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</si>
  <si>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</si>
  <si>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</si>
  <si>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</si>
  <si>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</si>
  <si>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</si>
  <si>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</si>
  <si>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</si>
  <si>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</si>
  <si>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</si>
  <si>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</si>
  <si>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</si>
  <si>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</si>
  <si>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</si>
  <si>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</si>
  <si>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</si>
  <si>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</si>
  <si>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</si>
  <si>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</si>
  <si>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</si>
  <si>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</si>
  <si>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</si>
  <si>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</si>
  <si>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</si>
  <si>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</si>
  <si>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</si>
  <si>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</si>
  <si>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</si>
  <si>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</si>
  <si>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</si>
  <si>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</si>
  <si>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</si>
  <si>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</si>
  <si>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</si>
  <si>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</si>
  <si>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</si>
  <si>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</si>
  <si>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</si>
  <si>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</si>
  <si>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</si>
  <si>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</si>
  <si>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</si>
  <si>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</si>
  <si>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</si>
  <si>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</si>
  <si>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</si>
  <si>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</si>
  <si>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</si>
  <si>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</si>
  <si>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</si>
  <si>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</si>
  <si>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</si>
  <si>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</si>
  <si>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</si>
  <si>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</si>
  <si>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</si>
  <si>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</si>
  <si>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</si>
  <si>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</si>
  <si>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</si>
  <si>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</si>
  <si>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</si>
  <si>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</si>
  <si>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</si>
  <si>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</si>
  <si>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</si>
  <si>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</si>
  <si>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</si>
  <si>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</si>
  <si>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</si>
  <si>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</si>
  <si>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</si>
  <si>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</si>
  <si>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</si>
  <si>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</si>
  <si>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</si>
  <si>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</si>
  <si>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</si>
  <si>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</si>
  <si>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</si>
  <si>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</si>
  <si>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</si>
  <si>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</si>
  <si>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</si>
  <si>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</si>
  <si>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</si>
  <si>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</si>
  <si>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</si>
  <si>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</si>
  <si>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</si>
  <si>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</si>
  <si>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</si>
  <si>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</si>
  <si>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</si>
  <si>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</si>
  <si>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</si>
  <si>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</si>
  <si>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</si>
  <si>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</si>
  <si>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</si>
  <si>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</si>
  <si>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</si>
  <si>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</si>
  <si>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</si>
  <si>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</si>
  <si>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</si>
  <si>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</si>
  <si>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</si>
  <si>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</si>
  <si>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</si>
  <si>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</si>
  <si>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</si>
  <si>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</si>
  <si>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</si>
  <si>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</si>
  <si>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</si>
  <si>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</si>
  <si>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</si>
  <si>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</si>
  <si>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</si>
  <si>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</si>
  <si>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</si>
  <si>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</si>
  <si>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</si>
  <si>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</si>
  <si>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</si>
  <si>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</si>
  <si>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</si>
  <si>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</si>
  <si>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</si>
  <si>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</si>
  <si>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</si>
  <si>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</si>
  <si>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</si>
  <si>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</si>
  <si>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</si>
  <si>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</si>
  <si>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</si>
  <si>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</si>
  <si>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</si>
  <si>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</si>
  <si>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</si>
  <si>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</si>
  <si>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</si>
  <si>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</si>
  <si>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</si>
  <si>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</si>
  <si>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</si>
  <si>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</si>
  <si>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</si>
  <si>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</si>
  <si>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</si>
  <si>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</si>
  <si>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</si>
  <si>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</si>
  <si>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</si>
  <si>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</si>
  <si>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</si>
  <si>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</si>
  <si>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</si>
  <si>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</si>
  <si>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</si>
  <si>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</si>
  <si>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</si>
  <si>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</si>
  <si>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</si>
  <si>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</si>
  <si>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</si>
  <si>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</si>
  <si>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</si>
  <si>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</si>
  <si>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</si>
  <si>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</si>
  <si>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</si>
  <si>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</si>
  <si>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</si>
  <si>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</si>
  <si>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</si>
  <si>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</si>
  <si>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</si>
  <si>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</si>
  <si>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</si>
  <si>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</si>
  <si>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</si>
  <si>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</si>
  <si>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</si>
  <si>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</si>
  <si>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</si>
  <si>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</si>
  <si>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</si>
  <si>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</si>
  <si>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</si>
  <si>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</si>
  <si>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</si>
  <si>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</si>
  <si>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</si>
  <si>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</si>
  <si>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</si>
  <si>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</si>
  <si>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</si>
  <si>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</si>
  <si>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</si>
  <si>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</si>
  <si>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</si>
  <si>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</si>
  <si>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</si>
  <si>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</si>
  <si>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</si>
  <si>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</si>
  <si>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</si>
  <si>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</si>
  <si>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</si>
  <si>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</si>
  <si>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</si>
  <si>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</si>
  <si>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</si>
  <si>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</si>
  <si>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</si>
  <si>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</si>
  <si>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</si>
  <si>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</si>
  <si>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</si>
  <si>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</si>
  <si>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</si>
  <si>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</si>
  <si>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</si>
  <si>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</si>
  <si>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</si>
  <si>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</si>
  <si>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</si>
  <si>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</si>
  <si>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</si>
  <si>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</si>
  <si>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</si>
  <si>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</si>
  <si>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</si>
  <si>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</si>
  <si>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</si>
  <si>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</si>
  <si>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</si>
  <si>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</si>
  <si>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</si>
  <si>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</si>
  <si>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</si>
  <si>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</si>
  <si>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</si>
  <si>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</si>
  <si>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</si>
  <si>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</si>
  <si>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</si>
  <si>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</si>
  <si>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</si>
  <si>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</si>
  <si>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</si>
  <si>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</si>
  <si>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</si>
  <si>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</si>
  <si>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</si>
  <si>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</si>
  <si>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</si>
  <si>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</si>
  <si>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</si>
  <si>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</si>
  <si>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</si>
  <si>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</si>
  <si>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</si>
  <si>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</si>
  <si>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</si>
  <si>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</si>
  <si>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</si>
  <si>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</si>
  <si>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</si>
  <si>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</si>
  <si>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</si>
  <si>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</si>
  <si>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</si>
  <si>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</si>
  <si>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</si>
  <si>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</si>
  <si>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</si>
  <si>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</si>
  <si>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</si>
  <si>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</si>
  <si>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</si>
  <si>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</si>
  <si>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</si>
  <si>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</si>
  <si>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</si>
  <si>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</si>
  <si>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</si>
  <si>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</si>
  <si>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</si>
  <si>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</si>
  <si>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</si>
  <si>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</si>
  <si>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</si>
  <si>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</si>
  <si>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</si>
  <si>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</si>
  <si>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</si>
  <si>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</si>
  <si>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</si>
  <si>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</si>
  <si>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</si>
  <si>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</si>
  <si>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</si>
  <si>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</si>
  <si>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</si>
  <si>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</si>
  <si>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</si>
  <si>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</si>
  <si>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</si>
  <si>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</si>
  <si>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</si>
  <si>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</si>
  <si>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</si>
  <si>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</si>
  <si>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</si>
  <si>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</si>
  <si>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</si>
  <si>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</si>
  <si>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</si>
  <si>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</si>
  <si>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</si>
  <si>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</si>
  <si>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</si>
  <si>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</si>
  <si>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</si>
  <si>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</si>
  <si>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</si>
  <si>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</si>
  <si>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</si>
  <si>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</si>
  <si>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</si>
  <si>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</si>
  <si>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</si>
  <si>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</si>
  <si>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</si>
  <si>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</si>
  <si>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</si>
  <si>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</si>
  <si>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</si>
  <si>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</si>
  <si>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</si>
  <si>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</si>
  <si>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</si>
  <si>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</si>
  <si>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</si>
  <si>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</si>
  <si>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</si>
  <si>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</si>
  <si>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</si>
  <si>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</si>
  <si>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</si>
  <si>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</si>
  <si>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</si>
  <si>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</si>
  <si>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</si>
  <si>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</si>
  <si>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</si>
  <si>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</si>
  <si>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</si>
  <si>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</si>
  <si>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</si>
  <si>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</si>
  <si>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</si>
  <si>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</si>
  <si>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</si>
  <si>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</si>
  <si>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</si>
  <si>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</si>
  <si>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</si>
  <si>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</si>
  <si>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</si>
  <si>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</si>
  <si>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</si>
  <si>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</si>
  <si>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</si>
  <si>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</si>
  <si>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</si>
  <si>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</si>
  <si>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</si>
  <si>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</si>
  <si>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</si>
  <si>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</si>
  <si>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</si>
  <si>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</si>
  <si>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</si>
  <si>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</si>
  <si>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</si>
  <si>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</si>
  <si>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</si>
  <si>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</si>
  <si>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</si>
  <si>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</si>
  <si>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</si>
  <si>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</si>
  <si>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</si>
  <si>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</si>
  <si>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</si>
  <si>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</si>
  <si>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</si>
  <si>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</si>
  <si>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</si>
  <si>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</si>
  <si>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</si>
  <si>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</si>
  <si>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</si>
  <si>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</si>
  <si>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</si>
  <si>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</si>
  <si>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</si>
  <si>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</si>
  <si>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</si>
  <si>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</si>
  <si>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</si>
  <si>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</si>
  <si>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</si>
  <si>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</si>
  <si>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</si>
  <si>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</si>
  <si>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</si>
  <si>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</si>
  <si>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</si>
  <si>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</si>
  <si>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</si>
  <si>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</si>
  <si>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</si>
  <si>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</si>
  <si>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</si>
  <si>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</si>
  <si>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</si>
  <si>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</si>
  <si>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</si>
  <si>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</si>
  <si>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</si>
  <si>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</si>
  <si>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</si>
  <si>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</si>
  <si>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</si>
  <si>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</si>
  <si>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</si>
  <si>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</si>
  <si>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</si>
  <si>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</si>
  <si>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</si>
  <si>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</si>
  <si>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</si>
  <si>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</si>
  <si>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</si>
  <si>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</si>
  <si>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</si>
  <si>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</si>
  <si>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</si>
  <si>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</si>
  <si>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</si>
  <si>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</si>
  <si>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</si>
  <si>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</si>
  <si>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</si>
  <si>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</si>
  <si>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</si>
  <si>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</si>
  <si>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</si>
  <si>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</si>
  <si>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</si>
  <si>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</si>
  <si>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</si>
  <si>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</si>
  <si>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</si>
  <si>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</si>
  <si>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</si>
  <si>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</si>
  <si>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</si>
  <si>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</si>
  <si>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</si>
  <si>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</si>
  <si>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</si>
  <si>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</si>
  <si>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</si>
  <si>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</si>
  <si>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</si>
  <si>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</si>
  <si>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</si>
  <si>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</si>
  <si>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</si>
  <si>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</si>
  <si>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</si>
  <si>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</si>
  <si>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</si>
  <si>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</si>
  <si>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</si>
  <si>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</si>
  <si>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</si>
  <si>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</si>
  <si>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</si>
  <si>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</si>
  <si>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</si>
  <si>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</si>
  <si>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</si>
  <si>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</si>
  <si>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</si>
  <si>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</si>
  <si>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</si>
  <si>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</si>
  <si>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</si>
  <si>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</si>
  <si>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</si>
  <si>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</si>
  <si>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</si>
  <si>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</si>
  <si>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</si>
  <si>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</si>
  <si>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</si>
  <si>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</si>
  <si>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</si>
  <si>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</si>
  <si>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</si>
  <si>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</si>
  <si>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</si>
  <si>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</si>
  <si>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</si>
  <si>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</si>
  <si>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</si>
  <si>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</si>
  <si>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</si>
  <si>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</si>
  <si>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</si>
  <si>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</si>
  <si>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</si>
  <si>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</si>
  <si>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</si>
  <si>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</si>
  <si>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</si>
  <si>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</si>
  <si>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</si>
  <si>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</si>
  <si>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</si>
  <si>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</si>
  <si>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</si>
  <si>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</si>
  <si>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</si>
  <si>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</si>
  <si>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</si>
  <si>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</si>
  <si>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</si>
  <si>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</si>
  <si>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</si>
  <si>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</si>
  <si>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</si>
  <si>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</si>
  <si>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</si>
  <si>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</si>
  <si>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</si>
  <si>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</si>
  <si>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</si>
  <si>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</si>
  <si>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</si>
  <si>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</si>
  <si>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</si>
  <si>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</si>
  <si>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</si>
  <si>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</si>
  <si>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</si>
  <si>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</si>
  <si>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</si>
  <si>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</si>
  <si>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</si>
  <si>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</si>
  <si>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</si>
  <si>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</si>
  <si>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</si>
  <si>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</si>
  <si>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</si>
  <si>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</si>
  <si>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</si>
  <si>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</si>
  <si>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</si>
  <si>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</si>
  <si>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</si>
  <si>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</si>
  <si>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</si>
  <si>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</si>
  <si>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</si>
  <si>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</si>
  <si>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</si>
  <si>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</si>
  <si>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</si>
  <si>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</si>
  <si>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</si>
  <si>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</si>
  <si>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</si>
  <si>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</si>
  <si>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</si>
  <si>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</si>
  <si>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</si>
  <si>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</si>
  <si>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</si>
  <si>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</si>
  <si>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</si>
  <si>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</si>
  <si>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</si>
  <si>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</si>
  <si>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</si>
  <si>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</si>
  <si>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</si>
  <si>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</si>
  <si>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</si>
  <si>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</si>
  <si>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</si>
  <si>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</si>
  <si>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</si>
  <si>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</si>
  <si>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</si>
  <si>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</si>
  <si>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</si>
  <si>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</si>
  <si>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</si>
  <si>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</si>
  <si>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</si>
  <si>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</si>
  <si>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</si>
  <si>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</si>
  <si>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</si>
  <si>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</si>
  <si>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</si>
  <si>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</si>
  <si>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</si>
  <si>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</si>
  <si>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</si>
  <si>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</si>
  <si>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</si>
  <si>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</si>
  <si>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</si>
  <si>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</si>
  <si>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</si>
  <si>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</si>
  <si>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</si>
  <si>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</si>
  <si>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</si>
  <si>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</si>
  <si>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</si>
  <si>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</si>
  <si>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</si>
  <si>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</si>
  <si>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</si>
  <si>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</si>
  <si>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</si>
  <si>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</si>
  <si>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</si>
  <si>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</si>
  <si>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</si>
  <si>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</si>
  <si>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</si>
  <si>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</si>
  <si>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</si>
  <si>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</si>
  <si>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</si>
  <si>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</si>
  <si>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</si>
  <si>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</si>
  <si>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</si>
  <si>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</si>
  <si>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</si>
  <si>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</si>
  <si>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</si>
  <si>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</si>
  <si>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</si>
  <si>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</si>
  <si>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</si>
  <si>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</si>
  <si>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</si>
  <si>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</si>
  <si>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</si>
  <si>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</si>
  <si>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</si>
  <si>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</si>
  <si>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</si>
  <si>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</si>
  <si>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</si>
  <si>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</si>
  <si>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</si>
  <si>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</si>
  <si>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</si>
  <si>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</si>
  <si>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</si>
  <si>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</si>
  <si>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</si>
  <si>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</si>
  <si>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</si>
  <si>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</si>
  <si>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</si>
  <si>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</si>
  <si>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</si>
  <si>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</si>
  <si>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</si>
  <si>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</si>
  <si>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</si>
  <si>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</si>
  <si>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</si>
  <si>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</si>
  <si>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</si>
  <si>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</si>
  <si>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</si>
  <si>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</si>
  <si>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</si>
  <si>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</si>
  <si>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</si>
  <si>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</si>
  <si>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</si>
  <si>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</si>
  <si>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</si>
  <si>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</si>
  <si>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</si>
  <si>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</si>
  <si>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</si>
  <si>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</si>
  <si>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</si>
  <si>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</si>
  <si>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</si>
  <si>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</si>
  <si>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</si>
  <si>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</si>
  <si>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</si>
  <si>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</si>
  <si>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</si>
  <si>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</si>
  <si>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</si>
  <si>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</si>
  <si>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</si>
  <si>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</si>
  <si>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</si>
  <si>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</si>
  <si>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</si>
  <si>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</si>
  <si>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</si>
  <si>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</si>
  <si>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</si>
  <si>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</si>
  <si>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</si>
  <si>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</si>
  <si>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</si>
  <si>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</si>
  <si>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</si>
  <si>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</si>
  <si>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</si>
  <si>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</si>
  <si>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</si>
  <si>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</si>
  <si>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</si>
  <si>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</si>
  <si>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</si>
  <si>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</si>
  <si>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</si>
  <si>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</si>
  <si>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</si>
  <si>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</si>
  <si>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</si>
  <si>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</si>
  <si>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</si>
  <si>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</si>
  <si>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</si>
  <si>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</si>
  <si>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</si>
  <si>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</si>
  <si>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</si>
  <si>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</si>
  <si>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</si>
  <si>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</si>
  <si>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</si>
  <si>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</si>
  <si>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</si>
  <si>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</si>
  <si>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</si>
  <si>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</si>
  <si>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</si>
  <si>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</si>
  <si>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</si>
  <si>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</si>
  <si>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</si>
  <si>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</si>
  <si>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</si>
  <si>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</si>
  <si>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</si>
  <si>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</si>
  <si>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</si>
  <si>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</si>
  <si>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</si>
  <si>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</si>
  <si>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</si>
  <si>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</si>
  <si>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</si>
  <si>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</si>
  <si>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</si>
  <si>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</si>
  <si>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</si>
  <si>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</si>
  <si>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</si>
  <si>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</si>
  <si>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</si>
  <si>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</si>
  <si>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</si>
  <si>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</si>
  <si>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</si>
  <si>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</si>
  <si>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</si>
  <si>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</si>
  <si>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</si>
  <si>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</si>
  <si>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</si>
  <si>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</si>
  <si>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</si>
  <si>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</si>
  <si>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</si>
  <si>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</si>
  <si>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</si>
  <si>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</si>
  <si>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</si>
  <si>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</si>
  <si>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</si>
  <si>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</si>
  <si>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</si>
  <si>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</si>
  <si>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</si>
  <si>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</si>
  <si>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</si>
  <si>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</si>
  <si>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</si>
  <si>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</si>
  <si>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</si>
  <si>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</si>
  <si>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</si>
  <si>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</si>
  <si>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</si>
  <si>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</si>
  <si>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</si>
  <si>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</si>
  <si>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</si>
  <si>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</si>
  <si>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</si>
  <si>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</si>
  <si>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</si>
  <si>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</si>
  <si>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</si>
  <si>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</si>
  <si>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</si>
  <si>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</si>
  <si>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</si>
  <si>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</si>
  <si>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</si>
  <si>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</si>
  <si>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</si>
  <si>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</si>
  <si>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</si>
  <si>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</si>
  <si>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</si>
  <si>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</si>
  <si>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</si>
  <si>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</si>
  <si>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</si>
  <si>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</si>
  <si>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</si>
  <si>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</si>
  <si>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</si>
  <si>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</si>
  <si>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</si>
  <si>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</si>
  <si>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</si>
  <si>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</si>
  <si>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</si>
  <si>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</si>
  <si>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</si>
  <si>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</si>
  <si>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</si>
  <si>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</si>
  <si>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</si>
  <si>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</si>
  <si>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</si>
  <si>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</si>
  <si>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</si>
  <si>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</si>
  <si>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</si>
  <si>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</si>
  <si>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</si>
  <si>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</si>
  <si>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</si>
  <si>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</si>
  <si>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</si>
  <si>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</si>
  <si>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</si>
  <si>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</si>
  <si>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</si>
  <si>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</si>
  <si>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</si>
  <si>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</si>
  <si>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</si>
  <si>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</si>
  <si>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</si>
  <si>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</si>
  <si>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</si>
  <si>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</si>
  <si>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</si>
  <si>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</si>
  <si>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</si>
  <si>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</si>
  <si>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</si>
  <si>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</si>
  <si>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</si>
  <si>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</si>
  <si>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</si>
  <si>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</si>
  <si>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</si>
  <si>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</si>
  <si>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</si>
  <si>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</si>
  <si>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</si>
  <si>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</si>
  <si>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</si>
  <si>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</si>
  <si>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</si>
  <si>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</si>
  <si>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</si>
  <si>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</si>
  <si>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</si>
  <si>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</si>
  <si>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</si>
  <si>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</si>
  <si>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</si>
  <si>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</si>
  <si>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</si>
  <si>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</si>
  <si>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</si>
  <si>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</si>
  <si>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</si>
  <si>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</si>
  <si>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</si>
  <si>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</si>
  <si>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</si>
  <si>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</si>
  <si>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</si>
  <si>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</si>
  <si>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</si>
  <si>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</si>
  <si>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</si>
  <si>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</si>
  <si>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</si>
  <si>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</si>
  <si>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</si>
  <si>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</si>
  <si>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</si>
  <si>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</si>
  <si>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</si>
  <si>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</si>
  <si>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</si>
  <si>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</si>
  <si>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</si>
  <si>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</si>
  <si>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</si>
  <si>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</si>
  <si>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</si>
  <si>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</si>
  <si>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</si>
  <si>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</si>
  <si>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</si>
  <si>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</si>
  <si>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</si>
  <si>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</si>
  <si>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</si>
  <si>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</si>
  <si>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</si>
  <si>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</si>
  <si>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</si>
  <si>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</si>
  <si>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</si>
  <si>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</si>
  <si>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</si>
  <si>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</si>
  <si>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</si>
  <si>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</si>
  <si>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</si>
  <si>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</si>
  <si>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</si>
  <si>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</si>
  <si>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</si>
  <si>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</si>
  <si>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</si>
  <si>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</si>
  <si>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</si>
  <si>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</si>
  <si>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</si>
  <si>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</si>
  <si>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</si>
  <si>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</si>
  <si>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</si>
  <si>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</si>
  <si>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</si>
  <si>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</si>
  <si>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</si>
  <si>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</si>
  <si>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</si>
  <si>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</si>
  <si>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</si>
  <si>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</si>
  <si>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</si>
  <si>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</si>
  <si>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</si>
  <si>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</si>
  <si>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</si>
  <si>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</si>
  <si>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</si>
  <si>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</si>
  <si>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</si>
  <si>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</si>
  <si>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</si>
  <si>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</si>
  <si>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</si>
  <si>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</si>
  <si>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</si>
  <si>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</si>
  <si>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</si>
  <si>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</si>
  <si>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</si>
  <si>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</si>
  <si>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</si>
  <si>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</si>
  <si>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</si>
  <si>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</si>
  <si>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</si>
  <si>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</si>
  <si>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</si>
  <si>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</si>
  <si>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</si>
  <si>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</si>
  <si>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</si>
  <si>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</si>
  <si>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</si>
  <si>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</si>
  <si>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</si>
  <si>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</si>
  <si>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</si>
  <si>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</si>
  <si>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</si>
  <si>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</si>
  <si>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</si>
  <si>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</si>
  <si>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</si>
  <si>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</si>
  <si>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</si>
  <si>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</si>
  <si>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</si>
  <si>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</si>
  <si>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</si>
  <si>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</si>
  <si>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</si>
  <si>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</si>
  <si>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</si>
  <si>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</si>
  <si>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</si>
  <si>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</si>
  <si>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</si>
  <si>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</si>
  <si>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</si>
  <si>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</si>
  <si>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</si>
  <si>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</si>
  <si>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</si>
  <si>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</si>
  <si>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</si>
  <si>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</si>
  <si>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</si>
  <si>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</si>
  <si>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</si>
  <si>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</si>
  <si>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</si>
  <si>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</si>
  <si>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</si>
  <si>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</si>
  <si>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</si>
  <si>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</si>
  <si>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</si>
  <si>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</si>
  <si>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</si>
  <si>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</si>
  <si>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</si>
  <si>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</si>
  <si>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</si>
  <si>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</si>
  <si>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</si>
  <si>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</si>
  <si>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</si>
  <si>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</si>
  <si>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</si>
  <si>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</si>
  <si>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</si>
  <si>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</si>
  <si>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</si>
  <si>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</si>
  <si>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</si>
  <si>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</si>
  <si>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</si>
  <si>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</si>
  <si>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</si>
  <si>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</si>
  <si>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</si>
  <si>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</si>
  <si>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</si>
  <si>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</si>
  <si>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</si>
  <si>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</si>
  <si>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</si>
  <si>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</si>
  <si>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</si>
  <si>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</si>
  <si>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</si>
  <si>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</si>
  <si>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</si>
  <si>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</si>
  <si>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</si>
  <si>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</si>
  <si>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</si>
  <si>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</si>
  <si>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</si>
  <si>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</si>
  <si>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</si>
  <si>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</si>
  <si>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</si>
  <si>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</si>
  <si>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</si>
  <si>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</si>
  <si>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</si>
  <si>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</si>
  <si>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</si>
  <si>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</si>
  <si>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</si>
  <si>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</si>
  <si>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</si>
  <si>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</si>
  <si>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</si>
  <si>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</si>
  <si>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</si>
  <si>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</si>
  <si>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</si>
  <si>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</si>
  <si>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</si>
  <si>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</si>
  <si>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</si>
  <si>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</si>
  <si>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</si>
  <si>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</si>
  <si>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</si>
  <si>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</si>
  <si>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</si>
  <si>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</si>
  <si>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</si>
  <si>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</si>
  <si>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</si>
  <si>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</si>
  <si>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</si>
  <si>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</si>
  <si>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</si>
  <si>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</si>
  <si>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</si>
  <si>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</si>
  <si>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</si>
  <si>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</si>
  <si>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</si>
  <si>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</si>
  <si>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</si>
  <si>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</si>
  <si>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</si>
  <si>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</si>
  <si>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</si>
  <si>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</si>
  <si>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</si>
  <si>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</si>
  <si>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</si>
  <si>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</si>
  <si>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</si>
  <si>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</si>
  <si>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</si>
  <si>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</si>
  <si>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</si>
  <si>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</si>
  <si>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</si>
  <si>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</si>
  <si>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</si>
  <si>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</si>
  <si>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</si>
  <si>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</si>
  <si>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</si>
  <si>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</si>
  <si>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</si>
  <si>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</si>
  <si>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</si>
  <si>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</si>
  <si>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</si>
  <si>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</si>
  <si>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</si>
  <si>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</si>
  <si>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</si>
  <si>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</si>
  <si>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</si>
  <si>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</si>
  <si>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</si>
  <si>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</si>
  <si>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</si>
  <si>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</si>
  <si>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</si>
  <si>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</si>
  <si>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</si>
  <si>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</si>
  <si>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</si>
  <si>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</si>
  <si>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</si>
  <si>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</si>
  <si>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</si>
  <si>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</si>
  <si>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</si>
  <si>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</si>
  <si>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</si>
  <si>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</si>
  <si>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</si>
  <si>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</si>
  <si>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</si>
  <si>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</si>
  <si>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</si>
  <si>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</si>
  <si>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</si>
  <si>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</si>
  <si>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</si>
  <si>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</si>
  <si>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</si>
  <si>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</si>
  <si>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</si>
  <si>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</si>
  <si>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</si>
  <si>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</si>
  <si>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</si>
  <si>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</si>
  <si>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</si>
  <si>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</si>
  <si>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</si>
  <si>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</si>
  <si>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</si>
  <si>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</si>
  <si>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</si>
  <si>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</si>
  <si>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</si>
  <si>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</si>
  <si>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</si>
  <si>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</si>
  <si>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</si>
  <si>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</si>
  <si>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</si>
  <si>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</si>
  <si>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</si>
  <si>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</si>
  <si>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</si>
  <si>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</si>
  <si>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</si>
  <si>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</si>
  <si>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</si>
  <si>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</si>
  <si>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</si>
  <si>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</si>
  <si>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</si>
  <si>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</si>
  <si>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</si>
  <si>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</si>
  <si>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</si>
  <si>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</si>
  <si>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</si>
  <si>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</si>
  <si>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</si>
  <si>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</si>
  <si>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</si>
  <si>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</si>
  <si>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</si>
  <si>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</si>
  <si>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</si>
  <si>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</si>
  <si>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</si>
  <si>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</si>
  <si>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</si>
  <si>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</si>
  <si>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</si>
  <si>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</si>
  <si>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</si>
  <si>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</si>
  <si>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</si>
  <si>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</si>
  <si>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</si>
  <si>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</si>
  <si>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</si>
  <si>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</si>
  <si>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</si>
  <si>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</si>
  <si>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</si>
  <si>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</si>
  <si>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</si>
  <si>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</si>
  <si>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</si>
  <si>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</si>
  <si>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</si>
  <si>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</si>
  <si>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</si>
  <si>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</si>
  <si>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</si>
  <si>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</si>
  <si>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</si>
  <si>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</si>
  <si>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</si>
  <si>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</si>
  <si>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</si>
  <si>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</si>
  <si>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</si>
  <si>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</si>
  <si>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</si>
  <si>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</si>
  <si>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</si>
  <si>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</si>
  <si>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</si>
  <si>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</si>
  <si>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</si>
  <si>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</si>
  <si>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</si>
  <si>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</si>
  <si>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</si>
  <si>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</si>
  <si>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</si>
  <si>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</si>
  <si>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</si>
  <si>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</si>
  <si>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</si>
  <si>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</si>
  <si>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</si>
  <si>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</si>
  <si>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</si>
  <si>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</si>
  <si>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</si>
  <si>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</si>
  <si>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</si>
  <si>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</si>
  <si>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</si>
  <si>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</si>
  <si>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</si>
  <si>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</si>
  <si>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</si>
  <si>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</si>
  <si>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</si>
  <si>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</si>
  <si>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</si>
  <si>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</si>
  <si>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</si>
  <si>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</si>
  <si>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</si>
  <si>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</si>
  <si>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</si>
  <si>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</si>
  <si>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</si>
  <si>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</si>
  <si>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</si>
  <si>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</si>
  <si>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</si>
  <si>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</si>
  <si>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</si>
  <si>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</si>
  <si>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</si>
  <si>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</si>
  <si>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</si>
  <si>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</si>
  <si>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</si>
  <si>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</si>
  <si>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</si>
  <si>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</si>
  <si>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</si>
  <si>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</si>
  <si>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</si>
  <si>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</si>
  <si>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</si>
  <si>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</si>
  <si>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</si>
  <si>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</si>
  <si>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</si>
  <si>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</si>
  <si>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</si>
  <si>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</si>
  <si>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</si>
  <si>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</si>
  <si>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</si>
  <si>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</si>
  <si>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</si>
  <si>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</si>
  <si>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</si>
  <si>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</si>
  <si>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</si>
  <si>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</si>
  <si>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</si>
  <si>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</si>
  <si>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</si>
  <si>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</si>
  <si>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</si>
  <si>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</si>
  <si>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</si>
  <si>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</si>
  <si>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</si>
  <si>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</si>
  <si>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</si>
  <si>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</si>
  <si>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</si>
  <si>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</si>
  <si>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</si>
  <si>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</si>
  <si>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</si>
  <si>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</si>
  <si>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</si>
  <si>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</si>
  <si>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</si>
  <si>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</si>
  <si>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</si>
  <si>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</si>
  <si>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</si>
  <si>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</si>
  <si>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</si>
  <si>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</si>
  <si>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</si>
  <si>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</si>
  <si>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</si>
  <si>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</si>
  <si>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</si>
  <si>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</si>
  <si>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</si>
  <si>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</si>
  <si>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</si>
  <si>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</si>
  <si>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</si>
  <si>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</si>
  <si>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</si>
  <si>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</si>
  <si>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</si>
  <si>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</si>
  <si>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</si>
  <si>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</si>
  <si>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</si>
  <si>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</si>
  <si>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</si>
  <si>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</si>
  <si>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</si>
  <si>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</si>
  <si>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</si>
  <si>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</si>
  <si>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</si>
  <si>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</si>
  <si>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</si>
  <si>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</si>
  <si>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</si>
  <si>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</si>
  <si>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</si>
  <si>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</si>
  <si>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</si>
  <si>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</si>
  <si>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</si>
  <si>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</si>
  <si>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</si>
  <si>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</si>
  <si>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</si>
  <si>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</si>
  <si>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</si>
  <si>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</si>
  <si>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</si>
  <si>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</si>
  <si>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</si>
  <si>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</si>
  <si>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</si>
  <si>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</si>
  <si>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</si>
  <si>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</si>
  <si>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</si>
  <si>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</si>
  <si>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</si>
  <si>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</si>
  <si>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</si>
  <si>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</si>
  <si>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</si>
  <si>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</si>
  <si>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</si>
  <si>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</si>
  <si>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</si>
  <si>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</si>
  <si>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</si>
  <si>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</si>
  <si>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</si>
  <si>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</si>
  <si>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</si>
  <si>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</si>
  <si>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</si>
  <si>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</si>
  <si>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</si>
  <si>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</si>
  <si>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</si>
  <si>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</si>
  <si>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</si>
  <si>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</si>
  <si>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</si>
  <si>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</si>
  <si>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</si>
  <si>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</si>
  <si>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</si>
  <si>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</si>
  <si>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</si>
  <si>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</si>
  <si>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</si>
  <si>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</si>
  <si>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</si>
  <si>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</si>
  <si>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</si>
  <si>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</si>
  <si>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</si>
  <si>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</si>
  <si>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</si>
  <si>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</si>
  <si>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</si>
  <si>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</si>
  <si>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</si>
  <si>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</si>
  <si>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</si>
  <si>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</si>
  <si>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</si>
  <si>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</si>
  <si>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</si>
  <si>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</si>
  <si>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</si>
  <si>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</si>
  <si>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</si>
  <si>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</si>
  <si>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</si>
  <si>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</si>
  <si>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</si>
  <si>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</si>
  <si>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</si>
  <si>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</si>
  <si>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</si>
  <si>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</si>
  <si>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</si>
  <si>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</si>
  <si>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</si>
  <si>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</si>
  <si>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</si>
  <si>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</si>
  <si>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</si>
  <si>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</si>
  <si>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</si>
  <si>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</si>
  <si>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</si>
  <si>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</si>
  <si>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</si>
  <si>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</si>
  <si>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</si>
  <si>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</si>
  <si>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</si>
  <si>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</si>
  <si>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</si>
  <si>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</si>
  <si>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</si>
  <si>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</si>
  <si>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</si>
  <si>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</si>
  <si>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</si>
  <si>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</si>
  <si>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</si>
  <si>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</si>
  <si>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</si>
  <si>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</si>
  <si>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</si>
  <si>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</si>
  <si>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</si>
  <si>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</si>
  <si>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</si>
  <si>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</si>
  <si>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</si>
  <si>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</si>
  <si>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</si>
  <si>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</si>
  <si>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</si>
  <si>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</si>
  <si>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</si>
  <si>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</si>
  <si>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</si>
  <si>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</si>
  <si>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</si>
  <si>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</si>
  <si>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</si>
  <si>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</si>
  <si>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</si>
  <si>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</si>
  <si>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</si>
  <si>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</si>
  <si>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</si>
  <si>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</si>
  <si>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</si>
  <si>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</si>
  <si>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</si>
  <si>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</si>
  <si>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</si>
  <si>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</si>
  <si>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</si>
  <si>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</si>
  <si>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</si>
  <si>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</si>
  <si>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</si>
  <si>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</si>
  <si>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</si>
  <si>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</si>
  <si>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</si>
  <si>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</si>
  <si>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</si>
  <si>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</si>
  <si>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</si>
  <si>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</si>
  <si>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</si>
  <si>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</si>
  <si>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</si>
  <si>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</si>
  <si>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</si>
  <si>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</si>
  <si>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</si>
  <si>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</si>
  <si>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</si>
  <si>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</si>
  <si>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</si>
  <si>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</si>
  <si>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</si>
  <si>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</si>
  <si>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</si>
  <si>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</si>
  <si>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</si>
  <si>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</si>
  <si>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</si>
  <si>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</si>
  <si>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</si>
  <si>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</si>
  <si>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</si>
  <si>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</si>
  <si>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</si>
  <si>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</si>
  <si>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</si>
  <si>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</si>
  <si>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</si>
  <si>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</si>
  <si>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</si>
  <si>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</si>
  <si>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</si>
  <si>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</si>
  <si>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</si>
  <si>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</si>
  <si>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</si>
  <si>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</si>
  <si>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</si>
  <si>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</si>
  <si>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</si>
  <si>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</si>
  <si>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</si>
  <si>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</si>
  <si>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</si>
  <si>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</si>
  <si>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</si>
  <si>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</si>
  <si>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</si>
  <si>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</si>
  <si>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</si>
  <si>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</si>
  <si>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</si>
  <si>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</si>
  <si>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</si>
  <si>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</si>
  <si>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</si>
  <si>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</si>
  <si>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</si>
  <si>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</si>
  <si>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</si>
  <si>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</si>
  <si>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</si>
  <si>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</si>
  <si>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</si>
  <si>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</si>
  <si>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</si>
  <si>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</si>
  <si>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</si>
  <si>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</si>
  <si>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</si>
  <si>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</si>
  <si>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</si>
  <si>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</si>
  <si>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</si>
  <si>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</si>
  <si>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</si>
  <si>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</si>
  <si>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</si>
  <si>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</si>
  <si>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</si>
  <si>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</si>
  <si>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</si>
  <si>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</si>
  <si>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</si>
  <si>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</si>
  <si>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</si>
  <si>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</si>
  <si>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</si>
  <si>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</si>
  <si>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</si>
  <si>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</si>
  <si>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</si>
  <si>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</si>
  <si>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</si>
  <si>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</si>
  <si>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</si>
  <si>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</si>
  <si>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</si>
  <si>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</si>
  <si>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</si>
  <si>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</si>
  <si>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</si>
  <si>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</si>
  <si>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</si>
  <si>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</si>
  <si>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</si>
  <si>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</si>
  <si>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</si>
  <si>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</si>
  <si>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</si>
  <si>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</si>
  <si>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</si>
  <si>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</si>
  <si>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</si>
  <si>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</si>
  <si>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</si>
  <si>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</si>
  <si>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</si>
  <si>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</si>
  <si>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</si>
  <si>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</si>
  <si>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</si>
  <si>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</si>
  <si>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</si>
  <si>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</si>
  <si>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</si>
  <si>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</si>
  <si>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</si>
  <si>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</si>
  <si>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</si>
  <si>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</si>
  <si>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</si>
  <si>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</si>
  <si>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</si>
  <si>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</si>
  <si>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</si>
  <si>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</si>
  <si>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</si>
  <si>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</si>
  <si>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</si>
  <si>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</si>
  <si>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</si>
  <si>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</si>
  <si>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</si>
  <si>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</si>
  <si>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</si>
  <si>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</si>
  <si>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</si>
  <si>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</si>
  <si>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</si>
  <si>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</si>
  <si>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</si>
  <si>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</si>
  <si>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</si>
  <si>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</si>
  <si>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</si>
  <si>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</si>
  <si>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</si>
  <si>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</si>
  <si>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</si>
  <si>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</si>
  <si>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</si>
  <si>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</si>
  <si>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</si>
  <si>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</si>
  <si>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</si>
  <si>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</si>
  <si>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</si>
  <si>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</si>
  <si>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</si>
  <si>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</si>
  <si>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</si>
  <si>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</si>
  <si>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</si>
  <si>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</si>
  <si>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</si>
  <si>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</si>
  <si>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</si>
  <si>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</si>
  <si>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</si>
  <si>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</si>
  <si>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</si>
  <si>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</si>
  <si>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</si>
  <si>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</si>
  <si>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</si>
  <si>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</si>
  <si>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</si>
  <si>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</si>
  <si>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</si>
  <si>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</si>
  <si>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</si>
  <si>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</si>
  <si>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</si>
  <si>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</si>
  <si>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</si>
  <si>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</si>
  <si>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</si>
  <si>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</si>
  <si>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</si>
  <si>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</si>
  <si>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</si>
  <si>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</si>
  <si>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</si>
  <si>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</si>
  <si>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</si>
  <si>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</si>
  <si>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</si>
  <si>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</si>
  <si>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</si>
  <si>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</si>
  <si>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</si>
  <si>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</si>
  <si>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</si>
  <si>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</si>
  <si>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</si>
  <si>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</si>
  <si>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</si>
  <si>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</si>
  <si>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</si>
  <si>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</si>
  <si>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</si>
  <si>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</si>
  <si>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</si>
  <si>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</si>
  <si>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</si>
  <si>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</si>
  <si>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</si>
  <si>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</si>
  <si>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</si>
  <si>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</si>
  <si>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</si>
  <si>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</si>
  <si>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</si>
  <si>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</si>
  <si>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</si>
  <si>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</si>
  <si>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</si>
  <si>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</si>
  <si>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</si>
  <si>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</si>
  <si>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</si>
  <si>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</si>
  <si>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</si>
  <si>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</si>
  <si>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</si>
  <si>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</si>
  <si>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</si>
  <si>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</si>
  <si>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</si>
  <si>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</si>
  <si>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</si>
  <si>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</si>
  <si>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</si>
  <si>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</si>
  <si>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</si>
  <si>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</si>
  <si>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</si>
  <si>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</si>
  <si>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</si>
  <si>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</si>
  <si>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</si>
  <si>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</si>
  <si>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</si>
  <si>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</si>
  <si>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</si>
  <si>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</si>
  <si>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</si>
  <si>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</si>
  <si>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</si>
  <si>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</si>
  <si>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</si>
  <si>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</si>
  <si>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</si>
  <si>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</si>
  <si>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</si>
  <si>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</si>
  <si>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</si>
  <si>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</si>
  <si>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</si>
  <si>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</si>
  <si>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</si>
  <si>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</si>
  <si>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</si>
  <si>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</si>
  <si>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</si>
  <si>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</si>
  <si>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</si>
  <si>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</si>
  <si>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</si>
  <si>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</si>
  <si>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</si>
  <si>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</si>
  <si>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</si>
  <si>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</si>
  <si>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</si>
  <si>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</si>
  <si>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</si>
  <si>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</si>
  <si>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</si>
  <si>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</si>
  <si>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</si>
  <si>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</si>
  <si>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</si>
  <si>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</si>
  <si>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</si>
  <si>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</si>
  <si>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</si>
  <si>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</si>
  <si>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</si>
  <si>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</si>
  <si>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</si>
  <si>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</si>
  <si>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</si>
  <si>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</si>
  <si>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</si>
  <si>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</si>
  <si>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</si>
  <si>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</si>
  <si>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</si>
  <si>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</si>
  <si>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</si>
  <si>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</si>
  <si>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</si>
  <si>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</si>
  <si>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</si>
  <si>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</si>
  <si>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</si>
  <si>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</si>
  <si>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</si>
  <si>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</si>
  <si>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</si>
  <si>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</si>
  <si>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</si>
  <si>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</si>
  <si>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</si>
  <si>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</si>
  <si>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</si>
  <si>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</si>
  <si>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</si>
  <si>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</si>
  <si>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</si>
  <si>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</si>
  <si>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</si>
  <si>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</si>
  <si>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</si>
  <si>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</si>
  <si>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</si>
  <si>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</si>
  <si>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</si>
  <si>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</si>
  <si>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</si>
  <si>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</si>
  <si>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</si>
  <si>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</si>
  <si>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</si>
  <si>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</si>
  <si>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</si>
  <si>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</si>
  <si>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</si>
  <si>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</si>
  <si>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</si>
  <si>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</si>
  <si>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</si>
  <si>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</si>
  <si>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</si>
  <si>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</si>
  <si>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</si>
  <si>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</si>
  <si>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</si>
  <si>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</si>
  <si>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</si>
  <si>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</si>
  <si>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</si>
  <si>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</si>
  <si>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</si>
  <si>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</si>
  <si>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</si>
  <si>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</si>
  <si>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</si>
  <si>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</si>
  <si>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</si>
  <si>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</si>
  <si>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</si>
  <si>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</si>
  <si>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</si>
  <si>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</si>
  <si>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</si>
  <si>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</si>
  <si>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</si>
  <si>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</si>
  <si>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</si>
  <si>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</si>
  <si>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</si>
  <si>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</si>
  <si>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</si>
  <si>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</si>
  <si>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</si>
  <si>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</si>
  <si>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</si>
  <si>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</si>
  <si>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</si>
  <si>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</si>
  <si>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</si>
  <si>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</si>
  <si>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</si>
  <si>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</si>
  <si>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</si>
  <si>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</si>
  <si>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</si>
  <si>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</si>
  <si>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</si>
  <si>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</si>
  <si>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</si>
  <si>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</si>
  <si>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</si>
  <si>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</si>
  <si>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</si>
  <si>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</si>
  <si>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</si>
  <si>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</si>
  <si>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</si>
  <si>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</si>
  <si>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</si>
  <si>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</si>
  <si>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</si>
  <si>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</si>
  <si>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</si>
  <si>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</si>
  <si>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</si>
  <si>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</si>
  <si>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</si>
  <si>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</si>
  <si>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</si>
  <si>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</si>
  <si>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</si>
  <si>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</si>
  <si>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</si>
  <si>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</si>
  <si>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</si>
  <si>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</si>
  <si>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</si>
  <si>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</si>
  <si>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</si>
  <si>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</si>
  <si>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</si>
  <si>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</si>
  <si>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</si>
  <si>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</si>
  <si>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</si>
  <si>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</si>
  <si>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</si>
  <si>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</si>
  <si>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</si>
  <si>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</si>
  <si>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</si>
  <si>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</si>
  <si>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</si>
  <si>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</si>
  <si>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</si>
  <si>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</si>
  <si>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</si>
  <si>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</si>
  <si>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</si>
  <si>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</si>
  <si>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</si>
  <si>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</si>
  <si>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</si>
  <si>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</si>
  <si>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</si>
  <si>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</si>
  <si>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</si>
  <si>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</si>
  <si>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</si>
  <si>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</si>
  <si>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</si>
  <si>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</si>
  <si>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</si>
  <si>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</si>
  <si>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</si>
  <si>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</si>
  <si>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</si>
  <si>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</si>
  <si>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</si>
  <si>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</si>
  <si>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</si>
  <si>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</si>
  <si>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</si>
  <si>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</si>
  <si>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</si>
  <si>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</si>
  <si>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</si>
  <si>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</si>
  <si>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</si>
  <si>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</si>
  <si>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</si>
  <si>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</si>
  <si>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</si>
  <si>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</si>
  <si>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</si>
  <si>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</si>
  <si>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</si>
  <si>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</si>
  <si>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</si>
  <si>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</si>
  <si>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</si>
  <si>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</si>
  <si>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</si>
  <si>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</si>
  <si>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</si>
  <si>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</si>
  <si>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</si>
  <si>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</si>
  <si>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</si>
  <si>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</si>
  <si>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</si>
  <si>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</si>
  <si>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</si>
  <si>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</si>
  <si>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</si>
  <si>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</si>
  <si>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</si>
  <si>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</si>
  <si>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</si>
  <si>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</si>
  <si>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</si>
  <si>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</si>
  <si>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</si>
  <si>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</si>
  <si>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</si>
  <si>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</si>
  <si>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</si>
  <si>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</si>
  <si>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</si>
  <si>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</si>
  <si>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</si>
  <si>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</si>
  <si>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</si>
  <si>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</si>
  <si>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</si>
  <si>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</si>
  <si>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</si>
  <si>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</si>
  <si>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</si>
  <si>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</si>
  <si>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</si>
  <si>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</si>
  <si>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</si>
  <si>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</si>
  <si>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</si>
  <si>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</si>
  <si>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</si>
  <si>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</si>
  <si>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</si>
  <si>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</si>
  <si>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</si>
  <si>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</si>
  <si>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</si>
  <si>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</si>
  <si>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</si>
  <si>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</si>
  <si>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</si>
  <si>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</si>
  <si>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</si>
  <si>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</si>
  <si>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</si>
  <si>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</si>
  <si>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</si>
  <si>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</si>
  <si>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</si>
  <si>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</si>
  <si>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</si>
  <si>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</si>
  <si>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</si>
  <si>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</si>
  <si>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</si>
  <si>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</si>
  <si>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</si>
  <si>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</si>
  <si>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</si>
  <si>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</si>
  <si>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</si>
  <si>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</si>
  <si>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</si>
  <si>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</si>
  <si>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</si>
  <si>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</si>
  <si>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</si>
  <si>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</si>
  <si>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</si>
  <si>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</si>
  <si>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</si>
  <si>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</si>
  <si>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</si>
  <si>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</si>
  <si>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</si>
  <si>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</si>
  <si>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</si>
  <si>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</si>
  <si>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</si>
  <si>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</si>
  <si>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</si>
  <si>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</si>
  <si>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</si>
  <si>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</si>
  <si>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</si>
  <si>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</si>
  <si>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</si>
  <si>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</si>
  <si>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</si>
  <si>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</si>
  <si>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</si>
  <si>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</si>
  <si>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</si>
  <si>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</si>
  <si>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</si>
  <si>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</si>
  <si>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</si>
  <si>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</si>
  <si>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</si>
  <si>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</si>
  <si>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</si>
  <si>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</si>
  <si>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</si>
  <si>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</si>
  <si>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</si>
  <si>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</si>
  <si>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</si>
  <si>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</si>
  <si>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</si>
  <si>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</si>
  <si>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</si>
  <si>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</si>
  <si>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</si>
  <si>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</si>
  <si>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</si>
  <si>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</si>
  <si>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</si>
  <si>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</si>
  <si>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</si>
  <si>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</si>
  <si>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</si>
  <si>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</si>
  <si>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</si>
  <si>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</si>
  <si>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</si>
  <si>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</si>
  <si>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</si>
  <si>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</si>
  <si>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</si>
  <si>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</si>
  <si>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</si>
  <si>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</si>
  <si>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</si>
  <si>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</si>
  <si>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</si>
  <si>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</si>
  <si>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</si>
  <si>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</si>
  <si>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</si>
  <si>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</si>
  <si>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</si>
  <si>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</si>
  <si>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</si>
  <si>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</si>
  <si>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</si>
  <si>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</si>
  <si>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</si>
  <si>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</si>
  <si>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</si>
  <si>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</si>
  <si>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</si>
  <si>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</si>
  <si>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</si>
  <si>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</si>
  <si>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</si>
  <si>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</si>
  <si>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</si>
  <si>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</si>
  <si>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</si>
  <si>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</si>
  <si>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</si>
  <si>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</si>
  <si>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</si>
  <si>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</si>
  <si>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</si>
  <si>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</si>
  <si>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</si>
  <si>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</si>
  <si>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</si>
  <si>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</si>
  <si>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</si>
  <si>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</si>
  <si>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</si>
  <si>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</si>
  <si>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</si>
  <si>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</si>
  <si>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</si>
  <si>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</si>
  <si>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</si>
  <si>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</si>
  <si>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</si>
  <si>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</si>
  <si>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</si>
  <si>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</si>
  <si>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</si>
  <si>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</si>
  <si>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</si>
  <si>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</si>
  <si>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</si>
  <si>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</si>
  <si>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</si>
  <si>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</si>
  <si>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</si>
  <si>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</si>
  <si>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</si>
  <si>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</si>
  <si>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</si>
  <si>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</si>
  <si>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</si>
  <si>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</si>
  <si>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</si>
  <si>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</si>
  <si>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</si>
  <si>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</si>
  <si>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</si>
  <si>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</si>
  <si>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</si>
  <si>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</si>
  <si>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</si>
  <si>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</si>
  <si>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</si>
  <si>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</si>
  <si>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</si>
  <si>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</si>
  <si>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</si>
  <si>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</si>
  <si>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</si>
  <si>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</si>
  <si>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</si>
  <si>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</si>
  <si>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</si>
  <si>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</si>
  <si>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</si>
  <si>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</si>
  <si>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</si>
  <si>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</si>
  <si>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</si>
  <si>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</si>
  <si>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</si>
  <si>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</si>
  <si>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</si>
  <si>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</si>
  <si>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</si>
  <si>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</si>
  <si>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</si>
  <si>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</si>
  <si>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</si>
  <si>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</si>
  <si>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</si>
  <si>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</si>
  <si>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</si>
  <si>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</si>
  <si>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</si>
  <si>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</si>
  <si>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</si>
  <si>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</si>
  <si>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</si>
  <si>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</si>
  <si>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</si>
  <si>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</si>
  <si>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</si>
  <si>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</si>
  <si>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</si>
  <si>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</si>
  <si>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</si>
  <si>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</si>
  <si>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</si>
  <si>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</si>
  <si>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</si>
  <si>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</si>
  <si>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</si>
  <si>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</si>
  <si>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</si>
  <si>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</si>
  <si>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</si>
  <si>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</si>
  <si>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</si>
  <si>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</si>
  <si>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</si>
  <si>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</si>
  <si>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</si>
  <si>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</si>
  <si>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</si>
  <si>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</si>
  <si>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</si>
  <si>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</si>
  <si>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</si>
  <si>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</si>
  <si>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</si>
  <si>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</si>
  <si>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</si>
  <si>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</si>
  <si>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</si>
  <si>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</si>
  <si>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</si>
  <si>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</si>
  <si>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</si>
  <si>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</si>
  <si>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</si>
  <si>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</si>
  <si>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</si>
  <si>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</si>
  <si>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</si>
  <si>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</si>
  <si>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</si>
  <si>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</si>
  <si>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</si>
  <si>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</si>
  <si>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</si>
  <si>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</si>
  <si>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</si>
  <si>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</si>
  <si>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</si>
  <si>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</si>
  <si>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</si>
  <si>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</si>
  <si>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</si>
  <si>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</si>
  <si>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</si>
  <si>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</si>
  <si>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</si>
  <si>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</si>
  <si>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</si>
  <si>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</si>
  <si>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</si>
  <si>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</si>
  <si>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</si>
  <si>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</si>
  <si>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</si>
  <si>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</si>
  <si>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</si>
  <si>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</si>
  <si>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</si>
  <si>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</si>
  <si>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</si>
  <si>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</si>
  <si>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</si>
  <si>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</si>
  <si>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</si>
  <si>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</si>
  <si>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</si>
  <si>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</si>
  <si>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</si>
  <si>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</si>
  <si>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</si>
  <si>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</si>
  <si>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</si>
  <si>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</si>
  <si>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</si>
  <si>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</si>
  <si>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</si>
  <si>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</si>
  <si>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</si>
  <si>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</si>
  <si>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</si>
  <si>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</si>
  <si>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</si>
  <si>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</si>
  <si>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</si>
  <si>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</si>
  <si>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</si>
  <si>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</si>
  <si>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</si>
  <si>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</si>
  <si>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</si>
  <si>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</si>
  <si>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</si>
  <si>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</si>
  <si>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</si>
  <si>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</si>
  <si>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</si>
  <si>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</si>
  <si>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</si>
  <si>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</si>
  <si>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</si>
  <si>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</si>
  <si>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</si>
  <si>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</si>
  <si>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</si>
  <si>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</si>
  <si>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</si>
  <si>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</si>
  <si>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</si>
  <si>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</si>
  <si>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</si>
  <si>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</si>
  <si>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</si>
  <si>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</si>
  <si>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</si>
  <si>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</si>
  <si>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</si>
  <si>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</si>
  <si>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</si>
  <si>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</si>
  <si>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</si>
  <si>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</si>
  <si>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</si>
  <si>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</si>
  <si>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</si>
  <si>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</si>
  <si>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</si>
  <si>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</si>
  <si>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</si>
  <si>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</si>
  <si>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</si>
  <si>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</si>
  <si>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</si>
  <si>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</si>
  <si>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</si>
  <si>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</si>
  <si>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</si>
  <si>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</si>
  <si>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</si>
  <si>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</si>
  <si>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</si>
  <si>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</si>
  <si>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</si>
  <si>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</si>
  <si>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</si>
  <si>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</si>
  <si>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</si>
  <si>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</si>
  <si>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</si>
  <si>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</si>
  <si>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</si>
  <si>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</si>
  <si>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</si>
  <si>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</si>
  <si>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</si>
  <si>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</si>
  <si>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</si>
  <si>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</si>
  <si>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</si>
  <si>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</si>
  <si>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</si>
  <si>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</si>
  <si>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</si>
  <si>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</si>
  <si>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</si>
  <si>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</si>
  <si>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</si>
  <si>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</si>
  <si>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</si>
  <si>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</si>
  <si>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</si>
  <si>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</si>
  <si>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</si>
  <si>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</si>
  <si>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</si>
  <si>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</si>
  <si>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</si>
  <si>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</si>
  <si>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</si>
  <si>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</si>
  <si>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</si>
  <si>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</si>
  <si>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</si>
  <si>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</si>
  <si>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</si>
  <si>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</si>
  <si>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</si>
  <si>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</si>
  <si>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</si>
  <si>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</si>
  <si>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</si>
  <si>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</si>
  <si>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</si>
  <si>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</si>
  <si>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</si>
  <si>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</si>
  <si>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</si>
  <si>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</si>
  <si>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</si>
  <si>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</si>
  <si>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</si>
  <si>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</si>
  <si>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</si>
  <si>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</si>
  <si>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</si>
  <si>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</si>
  <si>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</si>
  <si>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</si>
  <si>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</si>
  <si>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</si>
  <si>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</si>
  <si>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</si>
  <si>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</si>
  <si>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</si>
  <si>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</si>
  <si>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</si>
  <si>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</si>
  <si>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</si>
  <si>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</si>
  <si>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</si>
  <si>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</si>
  <si>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</si>
  <si>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</si>
  <si>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</si>
  <si>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</si>
  <si>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</si>
  <si>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</si>
  <si>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</si>
  <si>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</si>
  <si>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</si>
  <si>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</si>
  <si>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</si>
  <si>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</si>
  <si>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</si>
  <si>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</si>
  <si>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</si>
  <si>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</si>
  <si>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</si>
  <si>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</si>
  <si>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</si>
  <si>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</si>
  <si>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</si>
  <si>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</si>
  <si>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</si>
  <si>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</si>
  <si>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</si>
  <si>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</si>
  <si>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</si>
  <si>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</si>
  <si>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</si>
  <si>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</si>
  <si>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</si>
  <si>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</si>
  <si>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</si>
  <si>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</si>
  <si>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</si>
  <si>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</si>
  <si>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</si>
  <si>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</si>
  <si>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</si>
  <si>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</si>
  <si>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</si>
  <si>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</si>
  <si>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</si>
  <si>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</si>
  <si>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</si>
  <si>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</si>
  <si>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</si>
  <si>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</si>
  <si>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</si>
  <si>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</si>
  <si>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</si>
  <si>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</si>
  <si>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</si>
  <si>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</si>
  <si>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</si>
  <si>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</si>
  <si>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</si>
  <si>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</si>
  <si>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</si>
  <si>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</si>
  <si>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</si>
  <si>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</si>
  <si>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</si>
  <si>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</si>
  <si>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</si>
  <si>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</si>
  <si>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</si>
  <si>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</si>
  <si>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</si>
  <si>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</si>
  <si>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</si>
  <si>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</si>
  <si>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</si>
  <si>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</si>
  <si>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</si>
  <si>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</si>
  <si>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</si>
  <si>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</si>
  <si>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</si>
  <si>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</si>
  <si>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</si>
  <si>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</si>
  <si>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</si>
  <si>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</si>
  <si>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</si>
  <si>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</si>
  <si>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</si>
  <si>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</si>
  <si>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</si>
  <si>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</si>
  <si>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</si>
  <si>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</si>
  <si>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</si>
  <si>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</si>
  <si>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</si>
  <si>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</si>
  <si>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</si>
  <si>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</si>
  <si>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</si>
  <si>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</si>
  <si>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</si>
  <si>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</si>
  <si>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</si>
  <si>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</si>
  <si>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</si>
  <si>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</si>
  <si>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</si>
  <si>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</si>
  <si>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</si>
  <si>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</si>
  <si>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</si>
  <si>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</si>
  <si>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</si>
  <si>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</si>
  <si>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</si>
  <si>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</si>
  <si>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</si>
  <si>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</si>
  <si>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</si>
  <si>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</si>
  <si>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</si>
  <si>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</si>
  <si>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</si>
  <si>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</si>
  <si>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</si>
  <si>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</si>
  <si>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</si>
  <si>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</si>
  <si>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</si>
  <si>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</si>
  <si>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</si>
  <si>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</si>
  <si>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</si>
  <si>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</si>
  <si>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</si>
  <si>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</si>
  <si>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</si>
  <si>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</si>
  <si>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</si>
  <si>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</si>
  <si>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</si>
  <si>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</si>
  <si>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</si>
  <si>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</si>
  <si>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</si>
  <si>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</si>
  <si>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</si>
  <si>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</si>
  <si>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</si>
  <si>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</si>
  <si>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</si>
  <si>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</si>
  <si>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</si>
  <si>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</si>
  <si>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</si>
  <si>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</si>
  <si>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</si>
  <si>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</si>
  <si>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</si>
  <si>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</si>
  <si>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</si>
  <si>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</si>
  <si>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</si>
  <si>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</si>
  <si>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</si>
  <si>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</si>
  <si>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</si>
  <si>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</si>
  <si>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</si>
  <si>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</si>
  <si>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</si>
  <si>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</si>
  <si>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</si>
  <si>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</si>
  <si>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</si>
  <si>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</si>
  <si>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</si>
  <si>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</si>
  <si>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</si>
  <si>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</si>
  <si>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</si>
  <si>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</si>
  <si>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</si>
  <si>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</si>
  <si>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</si>
  <si>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</si>
  <si>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</si>
  <si>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</si>
  <si>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</si>
  <si>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</si>
  <si>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</si>
  <si>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</si>
  <si>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</si>
  <si>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</si>
  <si>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</si>
  <si>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</si>
  <si>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</si>
  <si>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</si>
  <si>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</si>
  <si>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</si>
  <si>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</si>
  <si>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</si>
  <si>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</si>
  <si>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</si>
  <si>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</si>
  <si>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</si>
  <si>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</si>
  <si>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</si>
  <si>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</si>
  <si>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</si>
  <si>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</si>
  <si>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</si>
  <si>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</si>
  <si>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</si>
  <si>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</si>
  <si>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</si>
  <si>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</si>
  <si>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</si>
  <si>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</si>
  <si>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</si>
  <si>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</si>
  <si>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</si>
  <si>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</si>
  <si>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</si>
  <si>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</si>
  <si>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</si>
  <si>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</si>
  <si>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</si>
  <si>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</si>
  <si>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</si>
  <si>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</si>
  <si>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</si>
  <si>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</si>
  <si>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</si>
  <si>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</si>
  <si>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</si>
  <si>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</si>
  <si>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</si>
  <si>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</si>
  <si>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</si>
  <si>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</si>
  <si>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</si>
  <si>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</si>
  <si>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</si>
  <si>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</si>
  <si>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</si>
  <si>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</si>
  <si>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</si>
  <si>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</si>
  <si>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</si>
  <si>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</si>
  <si>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</si>
  <si>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</si>
  <si>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</si>
  <si>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</si>
  <si>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</si>
  <si>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</si>
  <si>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</si>
  <si>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</si>
  <si>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</si>
  <si>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</si>
  <si>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</si>
  <si>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</si>
  <si>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</si>
  <si>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</si>
  <si>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</si>
  <si>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</si>
  <si>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</si>
  <si>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</si>
  <si>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</si>
  <si>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</si>
  <si>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</si>
  <si>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</si>
  <si>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</si>
  <si>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</si>
  <si>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</si>
  <si>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</si>
  <si>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</si>
  <si>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</si>
  <si>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</si>
  <si>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</si>
  <si>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</si>
  <si>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</si>
  <si>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</si>
  <si>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</si>
  <si>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</si>
  <si>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</si>
  <si>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</si>
  <si>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</si>
  <si>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</si>
  <si>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</si>
  <si>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</si>
  <si>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</si>
  <si>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</si>
  <si>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</si>
  <si>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</si>
  <si>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</si>
  <si>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</si>
  <si>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</si>
  <si>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</si>
  <si>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</si>
  <si>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</si>
  <si>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</si>
  <si>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</si>
  <si>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</si>
  <si>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</si>
  <si>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</si>
  <si>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</si>
  <si>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</si>
  <si>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</si>
  <si>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</si>
  <si>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</si>
  <si>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</si>
  <si>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</si>
  <si>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</si>
  <si>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</si>
  <si>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</si>
  <si>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</si>
  <si>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</si>
  <si>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</si>
  <si>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</si>
  <si>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</si>
  <si>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</si>
  <si>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</si>
  <si>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</si>
  <si>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</si>
  <si>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</si>
  <si>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</si>
  <si>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</si>
  <si>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</si>
  <si>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</si>
  <si>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</si>
  <si>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</si>
  <si>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</si>
  <si>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</si>
  <si>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</si>
  <si>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</si>
  <si>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</si>
  <si>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</si>
  <si>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</si>
  <si>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</si>
  <si>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</si>
  <si>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</si>
  <si>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</si>
  <si>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</si>
  <si>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</si>
  <si>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</si>
  <si>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</si>
  <si>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</si>
  <si>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</si>
  <si>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</si>
  <si>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</si>
  <si>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</si>
  <si>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</si>
  <si>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</si>
  <si>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</si>
  <si>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</si>
  <si>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</si>
  <si>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</si>
  <si>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</si>
  <si>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</si>
  <si>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</si>
  <si>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</si>
  <si>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</si>
  <si>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</si>
  <si>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</si>
  <si>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</si>
  <si>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</si>
  <si>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</si>
  <si>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</si>
  <si>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</si>
  <si>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</si>
  <si>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</si>
  <si>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</si>
  <si>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</si>
  <si>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</si>
  <si>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</si>
  <si>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</si>
  <si>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</si>
  <si>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</si>
  <si>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</si>
  <si>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</si>
  <si>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</si>
  <si>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</si>
  <si>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</si>
  <si>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</si>
  <si>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</si>
  <si>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</si>
  <si>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</si>
  <si>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</si>
  <si>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</si>
  <si>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</si>
  <si>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</si>
  <si>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</si>
  <si>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</si>
  <si>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</si>
  <si>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</si>
  <si>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</si>
  <si>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</si>
  <si>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</si>
  <si>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</si>
  <si>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</si>
  <si>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</si>
  <si>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</si>
  <si>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</si>
  <si>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</si>
  <si>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</si>
  <si>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</si>
  <si>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</si>
  <si>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</si>
  <si>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</si>
  <si>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</si>
  <si>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</si>
  <si>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</si>
  <si>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</si>
  <si>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</si>
  <si>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</si>
  <si>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</si>
  <si>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</si>
  <si>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</si>
  <si>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</si>
  <si>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</si>
  <si>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</si>
  <si>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</si>
  <si>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</si>
  <si>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</si>
  <si>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</si>
  <si>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</si>
  <si>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</si>
  <si>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</si>
  <si>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</si>
  <si>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</si>
  <si>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</si>
  <si>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</si>
  <si>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</si>
  <si>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</si>
  <si>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</si>
  <si>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</si>
  <si>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</si>
  <si>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</si>
  <si>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</si>
  <si>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</si>
  <si>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</si>
  <si>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</si>
  <si>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</si>
  <si>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</si>
  <si>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</si>
  <si>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</si>
  <si>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</si>
  <si>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</si>
  <si>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</si>
  <si>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</si>
  <si>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</si>
  <si>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</si>
  <si>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</si>
  <si>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</si>
  <si>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</si>
  <si>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</si>
  <si>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</si>
  <si>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</si>
  <si>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</si>
  <si>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</si>
  <si>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</si>
  <si>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</si>
  <si>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</si>
  <si>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</si>
  <si>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</si>
  <si>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</si>
  <si>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</si>
  <si>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</si>
  <si>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</si>
  <si>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</si>
  <si>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</si>
  <si>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</si>
  <si>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</si>
  <si>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</si>
  <si>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</si>
  <si>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</si>
  <si>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</si>
  <si>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</si>
  <si>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</si>
  <si>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</si>
  <si>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</si>
  <si>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</si>
  <si>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</si>
  <si>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</si>
  <si>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</si>
  <si>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</si>
  <si>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</si>
  <si>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</si>
  <si>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</si>
  <si>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</si>
  <si>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</si>
  <si>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</si>
  <si>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</si>
  <si>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</si>
  <si>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</si>
  <si>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</si>
  <si>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</si>
  <si>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</si>
  <si>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</si>
  <si>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</si>
  <si>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</si>
  <si>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</si>
  <si>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</si>
  <si>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</si>
  <si>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</si>
  <si>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</si>
  <si>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</si>
  <si>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</si>
  <si>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</si>
  <si>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</si>
  <si>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</si>
  <si>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</si>
  <si>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</si>
  <si>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</si>
  <si>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</si>
  <si>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</si>
  <si>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</si>
  <si>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</si>
  <si>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</si>
  <si>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</si>
  <si>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</si>
  <si>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</si>
  <si>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</si>
  <si>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</si>
  <si>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</si>
  <si>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</si>
  <si>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</si>
  <si>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</si>
  <si>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</si>
  <si>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</si>
  <si>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</si>
  <si>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</si>
  <si>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</si>
  <si>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</si>
  <si>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</si>
  <si>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</si>
  <si>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</si>
  <si>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</si>
  <si>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</si>
  <si>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</si>
  <si>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</si>
  <si>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</si>
  <si>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</si>
  <si>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</si>
  <si>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</si>
  <si>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</si>
  <si>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</si>
  <si>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</si>
  <si>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</si>
  <si>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</si>
  <si>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</si>
  <si>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</si>
  <si>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</si>
  <si>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</si>
  <si>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</si>
  <si>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</si>
  <si>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</si>
  <si>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</si>
  <si>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</si>
  <si>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</si>
  <si>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</si>
  <si>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</si>
  <si>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</si>
  <si>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</si>
  <si>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</si>
  <si>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</si>
  <si>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</si>
  <si>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</si>
  <si>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</si>
  <si>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</si>
  <si>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</si>
  <si>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</si>
  <si>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</si>
  <si>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</si>
  <si>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</si>
  <si>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</si>
  <si>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</si>
  <si>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</si>
  <si>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</si>
  <si>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</si>
  <si>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</si>
  <si>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</si>
  <si>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</si>
  <si>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</si>
  <si>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</si>
  <si>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</si>
  <si>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</si>
  <si>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</si>
  <si>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</si>
  <si>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</si>
  <si>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</si>
  <si>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</si>
  <si>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</si>
  <si>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</si>
  <si>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</si>
  <si>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</si>
  <si>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</si>
  <si>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</si>
  <si>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</si>
  <si>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</si>
  <si>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</si>
  <si>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</si>
  <si>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</si>
  <si>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</si>
  <si>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</si>
  <si>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</si>
  <si>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</si>
  <si>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</si>
  <si>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</si>
  <si>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</si>
  <si>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</si>
  <si>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</si>
  <si>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</si>
  <si>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</si>
  <si>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</si>
  <si>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</si>
  <si>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</si>
  <si>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</si>
  <si>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</si>
  <si>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</si>
  <si>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</si>
  <si>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</si>
  <si>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</si>
  <si>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</si>
  <si>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</si>
  <si>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</si>
  <si>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</si>
  <si>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</si>
  <si>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</si>
  <si>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</si>
  <si>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</si>
  <si>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</si>
  <si>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</si>
  <si>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</si>
  <si>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</si>
  <si>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</si>
  <si>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</si>
  <si>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</si>
  <si>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</si>
  <si>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</si>
  <si>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</si>
  <si>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</si>
  <si>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</si>
  <si>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</si>
  <si>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</si>
  <si>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</si>
  <si>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</si>
  <si>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</si>
  <si>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</si>
  <si>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</si>
  <si>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</si>
  <si>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</si>
  <si>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</si>
  <si>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</si>
  <si>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</si>
  <si>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</si>
  <si>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</si>
  <si>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</si>
  <si>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</si>
  <si>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</si>
  <si>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</si>
  <si>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</si>
  <si>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</si>
  <si>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</si>
  <si>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</si>
  <si>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</si>
  <si>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</si>
  <si>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</si>
  <si>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</si>
  <si>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</si>
  <si>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</si>
  <si>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</si>
  <si>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</si>
  <si>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</si>
  <si>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</si>
  <si>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</si>
  <si>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</si>
  <si>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</si>
  <si>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</si>
  <si>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</si>
  <si>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</si>
  <si>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</si>
  <si>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</si>
  <si>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</si>
  <si>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</si>
  <si>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</si>
  <si>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</si>
  <si>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</si>
  <si>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</si>
  <si>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</si>
  <si>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</si>
  <si>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</si>
  <si>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</si>
  <si>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</si>
  <si>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</si>
  <si>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</si>
  <si>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</si>
  <si>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</si>
  <si>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</si>
  <si>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</si>
  <si>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</si>
  <si>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</si>
  <si>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</si>
  <si>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</si>
  <si>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</si>
  <si>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</si>
  <si>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</si>
  <si>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</si>
  <si>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</si>
  <si>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</si>
  <si>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</si>
  <si>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</si>
  <si>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</si>
  <si>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</si>
  <si>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</si>
  <si>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</si>
  <si>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</si>
  <si>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</si>
  <si>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</si>
  <si>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</si>
  <si>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</si>
  <si>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</si>
  <si>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</si>
  <si>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</si>
  <si>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</si>
  <si>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</si>
  <si>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</si>
  <si>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</si>
  <si>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</si>
  <si>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</si>
  <si>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</si>
  <si>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</si>
  <si>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</si>
  <si>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</si>
  <si>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</si>
  <si>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</si>
  <si>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</si>
  <si>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</si>
  <si>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</si>
  <si>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</si>
  <si>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</si>
  <si>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</si>
  <si>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</si>
  <si>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</si>
  <si>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</si>
  <si>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</si>
  <si>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</si>
  <si>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</si>
  <si>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</si>
  <si>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</si>
  <si>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</si>
  <si>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</si>
  <si>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</si>
  <si>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</si>
  <si>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</si>
  <si>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</si>
  <si>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</si>
  <si>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</si>
  <si>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</si>
  <si>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</si>
  <si>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</si>
  <si>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</si>
  <si>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</si>
  <si>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</si>
  <si>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</si>
  <si>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</si>
  <si>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</si>
  <si>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</si>
  <si>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</si>
  <si>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</si>
  <si>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</si>
  <si>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</si>
  <si>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</si>
  <si>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</si>
  <si>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</si>
  <si>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</si>
  <si>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</si>
  <si>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</si>
  <si>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</si>
  <si>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</si>
  <si>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</si>
  <si>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</si>
  <si>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</si>
  <si>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</si>
  <si>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</si>
  <si>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</si>
  <si>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</si>
  <si>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</si>
  <si>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</si>
  <si>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</si>
  <si>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</si>
  <si>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</si>
  <si>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</si>
  <si>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</si>
  <si>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</si>
  <si>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</si>
  <si>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</si>
  <si>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</si>
  <si>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</si>
  <si>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</si>
  <si>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</si>
  <si>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</si>
  <si>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</si>
  <si>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</si>
  <si>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</si>
  <si>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</si>
  <si>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</si>
  <si>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</si>
  <si>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</si>
  <si>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</si>
  <si>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</si>
  <si>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</si>
  <si>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</si>
  <si>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</si>
  <si>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</si>
  <si>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</si>
  <si>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</si>
  <si>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</si>
  <si>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</si>
  <si>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</si>
  <si>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</si>
  <si>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</si>
  <si>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</si>
  <si>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</si>
  <si>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</si>
  <si>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</si>
  <si>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</si>
  <si>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</si>
  <si>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</si>
  <si>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</si>
  <si>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</si>
  <si>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</si>
  <si>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</si>
  <si>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</si>
  <si>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</si>
  <si>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</si>
  <si>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</si>
  <si>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</si>
  <si>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</si>
  <si>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</si>
  <si>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</si>
  <si>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</si>
  <si>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</si>
  <si>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</si>
  <si>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</si>
  <si>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</si>
  <si>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</si>
  <si>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</si>
  <si>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</si>
  <si>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</si>
  <si>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</si>
  <si>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</si>
  <si>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</si>
  <si>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</si>
  <si>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</si>
  <si>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</si>
  <si>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</si>
  <si>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</si>
  <si>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</si>
  <si>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</si>
  <si>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</si>
  <si>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</si>
  <si>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</si>
  <si>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</si>
  <si>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</si>
  <si>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</si>
  <si>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</si>
  <si>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</si>
  <si>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</si>
  <si>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</si>
  <si>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</si>
  <si>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</si>
  <si>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</si>
  <si>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</si>
  <si>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</si>
  <si>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</si>
  <si>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</si>
  <si>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</si>
  <si>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</si>
  <si>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</si>
  <si>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</si>
  <si>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</si>
  <si>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</si>
  <si>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</si>
  <si>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</si>
  <si>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</si>
  <si>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</si>
  <si>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</si>
  <si>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</si>
  <si>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</si>
  <si>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</si>
  <si>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</si>
  <si>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</si>
  <si>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</si>
  <si>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</si>
  <si>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</si>
  <si>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</si>
  <si>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</si>
  <si>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</si>
  <si>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</si>
  <si>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</si>
  <si>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</si>
  <si>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</si>
  <si>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</si>
  <si>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</si>
  <si>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</si>
  <si>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</si>
  <si>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</si>
  <si>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</si>
  <si>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</si>
  <si>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</si>
  <si>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</si>
  <si>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</si>
  <si>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</si>
  <si>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</si>
  <si>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</si>
  <si>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</si>
  <si>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</si>
  <si>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</si>
  <si>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</si>
  <si>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</si>
  <si>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</si>
  <si>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</si>
  <si>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</si>
  <si>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</si>
  <si>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</si>
  <si>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</si>
  <si>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</si>
  <si>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</si>
  <si>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</si>
  <si>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</si>
  <si>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</si>
  <si>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</si>
  <si>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</si>
  <si>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</si>
  <si>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</si>
  <si>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</si>
  <si>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</si>
  <si>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</si>
  <si>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</si>
  <si>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</si>
  <si>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</si>
  <si>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</si>
  <si>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</si>
  <si>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</si>
  <si>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</si>
  <si>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</si>
  <si>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</si>
  <si>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</si>
  <si>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</si>
  <si>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</si>
  <si>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</si>
  <si>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</si>
  <si>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</si>
  <si>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</si>
  <si>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</si>
  <si>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</si>
  <si>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</si>
  <si>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</si>
  <si>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</si>
  <si>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</si>
  <si>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</si>
  <si>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</si>
  <si>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</si>
  <si>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</si>
  <si>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</si>
  <si>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</si>
  <si>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</si>
  <si>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</si>
  <si>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</si>
  <si>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</si>
  <si>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</si>
  <si>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</si>
  <si>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</si>
  <si>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</si>
  <si>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</si>
  <si>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</si>
  <si>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</si>
  <si>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</si>
  <si>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</si>
  <si>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</si>
  <si>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</si>
  <si>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</si>
  <si>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</si>
  <si>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</si>
  <si>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</si>
  <si>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</si>
  <si>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</si>
  <si>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</si>
  <si>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</si>
  <si>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</si>
  <si>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</si>
  <si>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</si>
  <si>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</si>
  <si>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</si>
  <si>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</si>
  <si>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</si>
  <si>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</si>
  <si>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</si>
  <si>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</si>
  <si>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</si>
  <si>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</si>
  <si>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</si>
  <si>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</si>
  <si>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</si>
  <si>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</si>
  <si>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</si>
  <si>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</si>
  <si>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</si>
  <si>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</si>
  <si>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</si>
  <si>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</si>
  <si>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</si>
  <si>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</si>
  <si>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</si>
  <si>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</si>
  <si>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</si>
  <si>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</si>
  <si>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</si>
  <si>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</si>
  <si>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</si>
  <si>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</si>
  <si>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</si>
  <si>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</si>
  <si>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</si>
  <si>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</si>
  <si>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</si>
  <si>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</si>
  <si>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</si>
  <si>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</si>
  <si>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</si>
  <si>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</si>
  <si>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</si>
  <si>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</si>
  <si>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</si>
  <si>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</si>
  <si>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</si>
  <si>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</si>
  <si>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</si>
  <si>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</si>
  <si>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</si>
  <si>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</si>
  <si>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</si>
  <si>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</si>
  <si>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</si>
  <si>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</si>
  <si>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</si>
  <si>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</si>
  <si>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</si>
  <si>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</si>
  <si>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</si>
  <si>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</si>
  <si>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</si>
  <si>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</si>
  <si>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</si>
  <si>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</si>
  <si>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</si>
  <si>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</si>
  <si>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</si>
  <si>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</si>
  <si>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</si>
  <si>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</si>
  <si>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</si>
  <si>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</si>
  <si>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</si>
  <si>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</si>
  <si>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</si>
  <si>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</si>
  <si>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</si>
  <si>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</si>
  <si>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</si>
  <si>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</si>
  <si>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</si>
  <si>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</si>
  <si>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</si>
  <si>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</si>
  <si>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</si>
  <si>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</si>
  <si>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</si>
  <si>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</si>
  <si>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</si>
  <si>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</si>
  <si>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</si>
  <si>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</si>
  <si>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</si>
  <si>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</si>
  <si>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</si>
  <si>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</si>
  <si>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</si>
  <si>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</si>
  <si>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</si>
  <si>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</si>
  <si>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</si>
  <si>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</si>
  <si>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</si>
  <si>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</si>
  <si>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</si>
  <si>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</si>
  <si>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</si>
  <si>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</si>
  <si>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</si>
  <si>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</si>
  <si>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</si>
  <si>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</si>
  <si>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</si>
  <si>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</si>
  <si>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</si>
  <si>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</si>
  <si>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</si>
  <si>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</si>
  <si>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</si>
  <si>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</si>
  <si>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</si>
  <si>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</si>
  <si>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</si>
  <si>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</si>
  <si>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</si>
  <si>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</si>
  <si>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</si>
  <si>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</si>
  <si>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</si>
  <si>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</si>
  <si>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</si>
  <si>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</si>
  <si>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</si>
  <si>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</si>
  <si>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</si>
  <si>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</si>
  <si>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</si>
  <si>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</si>
  <si>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</si>
  <si>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</si>
  <si>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</si>
  <si>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</si>
  <si>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</si>
  <si>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</si>
  <si>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</si>
  <si>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</si>
  <si>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</si>
  <si>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</si>
  <si>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</si>
  <si>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</si>
  <si>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</si>
  <si>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</si>
  <si>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</si>
  <si>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</si>
  <si>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</si>
  <si>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</si>
  <si>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</si>
  <si>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</si>
  <si>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</si>
  <si>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</si>
  <si>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</si>
  <si>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</si>
  <si>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</si>
  <si>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</si>
  <si>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</si>
  <si>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</si>
  <si>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</si>
  <si>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</si>
  <si>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</si>
  <si>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</si>
  <si>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</si>
  <si>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</si>
  <si>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</si>
  <si>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</si>
  <si>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</si>
  <si>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</si>
  <si>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</si>
  <si>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</si>
  <si>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</si>
  <si>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</si>
  <si>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</si>
  <si>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</si>
  <si>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</si>
  <si>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</si>
  <si>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</si>
  <si>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</si>
  <si>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</si>
  <si>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</si>
  <si>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</si>
  <si>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</si>
  <si>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</si>
  <si>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</si>
  <si>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</si>
  <si>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</si>
  <si>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</si>
  <si>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</si>
  <si>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</si>
  <si>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</si>
  <si>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</si>
  <si>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</si>
  <si>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</si>
  <si>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</si>
  <si>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</si>
  <si>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</si>
  <si>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</si>
  <si>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</si>
  <si>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</si>
  <si>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</si>
  <si>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</si>
  <si>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</si>
  <si>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</si>
  <si>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</si>
  <si>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</si>
  <si>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</si>
  <si>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</si>
  <si>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</si>
  <si>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</si>
  <si>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</si>
  <si>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</si>
  <si>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</si>
  <si>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</si>
  <si>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</si>
  <si>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</si>
  <si>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</si>
  <si>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</si>
  <si>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</si>
  <si>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</si>
  <si>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</si>
  <si>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</si>
  <si>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</si>
  <si>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</si>
  <si>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</si>
  <si>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</si>
  <si>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</si>
  <si>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</si>
  <si>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</si>
  <si>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</si>
  <si>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</si>
  <si>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</si>
  <si>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</si>
  <si>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</si>
  <si>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</si>
  <si>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</si>
  <si>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</si>
  <si>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</si>
  <si>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</si>
  <si>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</si>
  <si>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</si>
  <si>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</si>
  <si>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</si>
  <si>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</si>
  <si>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</si>
  <si>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</si>
  <si>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</si>
  <si>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</si>
  <si>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</si>
  <si>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</si>
  <si>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</si>
  <si>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</si>
  <si>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</si>
  <si>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</si>
  <si>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</si>
  <si>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</si>
  <si>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</si>
  <si>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</si>
  <si>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</si>
  <si>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</si>
  <si>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</si>
  <si>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</si>
  <si>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</si>
  <si>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</si>
  <si>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</si>
  <si>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</si>
  <si>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</si>
  <si>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</si>
  <si>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</si>
  <si>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</si>
  <si>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</si>
  <si>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</si>
  <si>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</si>
  <si>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</si>
  <si>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</si>
  <si>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</si>
  <si>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</si>
  <si>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</si>
  <si>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</si>
  <si>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</si>
  <si>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</si>
  <si>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</si>
  <si>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</si>
  <si>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</si>
  <si>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</si>
  <si>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</si>
  <si>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</si>
  <si>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</si>
  <si>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</si>
  <si>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</si>
  <si>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</si>
  <si>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</si>
  <si>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</si>
  <si>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</si>
  <si>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</si>
  <si>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</si>
  <si>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</si>
  <si>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</si>
  <si>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</si>
  <si>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</si>
  <si>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</si>
  <si>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</si>
  <si>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</si>
  <si>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</si>
  <si>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</si>
  <si>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</si>
  <si>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</si>
  <si>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</si>
  <si>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</si>
  <si>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</si>
  <si>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</si>
  <si>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</si>
  <si>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</si>
  <si>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</si>
  <si>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</si>
  <si>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</si>
  <si>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</si>
  <si>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</si>
  <si>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</si>
  <si>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</si>
  <si>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</si>
  <si>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</si>
  <si>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</si>
  <si>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</si>
  <si>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</si>
  <si>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</si>
  <si>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</si>
  <si>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</si>
  <si>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</si>
  <si>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</si>
  <si>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</si>
  <si>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</si>
  <si>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</si>
  <si>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</si>
  <si>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</si>
  <si>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</si>
  <si>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</si>
  <si>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</si>
  <si>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</si>
  <si>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</si>
  <si>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</si>
  <si>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</si>
  <si>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</si>
  <si>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</si>
  <si>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</si>
  <si>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</si>
  <si>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</si>
  <si>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</si>
  <si>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</si>
  <si>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</si>
  <si>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</si>
  <si>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</si>
  <si>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</si>
  <si>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</si>
  <si>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</si>
  <si>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</si>
  <si>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</si>
  <si>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</si>
  <si>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</si>
  <si>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</si>
  <si>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</si>
  <si>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</si>
  <si>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</si>
  <si>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</si>
  <si>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</si>
  <si>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</si>
  <si>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</si>
  <si>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</si>
  <si>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</si>
  <si>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</si>
  <si>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</si>
  <si>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</si>
  <si>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</si>
  <si>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</si>
  <si>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</si>
  <si>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</si>
  <si>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</si>
  <si>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</si>
  <si>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</si>
  <si>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</si>
  <si>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</si>
  <si>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</si>
  <si>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</si>
  <si>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</si>
  <si>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</si>
  <si>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</si>
  <si>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</si>
  <si>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</si>
  <si>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</si>
  <si>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</si>
  <si>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</si>
  <si>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</si>
  <si>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</si>
  <si>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</si>
  <si>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</si>
  <si>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</si>
  <si>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</si>
  <si>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</si>
  <si>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</si>
  <si>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</si>
  <si>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</si>
  <si>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</si>
  <si>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</si>
  <si>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</si>
  <si>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</si>
  <si>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</si>
  <si>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</si>
  <si>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</si>
  <si>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</si>
  <si>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</si>
  <si>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</si>
  <si>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</si>
  <si>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</si>
  <si>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</si>
  <si>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</si>
  <si>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</si>
  <si>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</si>
  <si>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</si>
  <si>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</si>
  <si>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</si>
  <si>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</si>
  <si>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</si>
  <si>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</si>
  <si>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</si>
  <si>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</si>
  <si>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</si>
  <si>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</si>
  <si>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</si>
  <si>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</si>
  <si>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</si>
  <si>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</si>
  <si>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</si>
  <si>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</si>
  <si>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</si>
  <si>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</si>
  <si>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</si>
  <si>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</si>
  <si>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</si>
  <si>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</si>
  <si>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</si>
  <si>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</si>
  <si>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</si>
  <si>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</si>
  <si>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</si>
  <si>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</si>
  <si>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</si>
  <si>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</si>
  <si>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</si>
  <si>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</si>
  <si>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</si>
  <si>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</si>
  <si>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</si>
  <si>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</si>
  <si>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</si>
  <si>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</si>
  <si>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</si>
  <si>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</si>
  <si>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</si>
  <si>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</si>
  <si>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</si>
  <si>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</si>
  <si>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</si>
  <si>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</si>
  <si>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</si>
  <si>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</si>
  <si>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</si>
  <si>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</si>
  <si>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</si>
  <si>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</si>
  <si>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</si>
  <si>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</si>
  <si>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</si>
  <si>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</si>
  <si>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</si>
  <si>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</si>
  <si>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</si>
  <si>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</si>
  <si>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</si>
  <si>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</si>
  <si>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</si>
  <si>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</si>
  <si>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</si>
  <si>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</si>
  <si>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</si>
  <si>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</si>
  <si>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</si>
  <si>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</si>
  <si>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</si>
  <si>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</si>
  <si>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</si>
  <si>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</si>
  <si>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</si>
  <si>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</si>
  <si>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</si>
  <si>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</si>
  <si>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</si>
  <si>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</si>
  <si>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</si>
  <si>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</si>
  <si>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</si>
  <si>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</si>
  <si>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</si>
  <si>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</si>
  <si>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</si>
  <si>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</si>
  <si>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</si>
  <si>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</si>
  <si>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</si>
  <si>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</si>
  <si>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</si>
  <si>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</si>
  <si>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</si>
  <si>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</si>
  <si>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</si>
  <si>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</si>
  <si>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</si>
  <si>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</si>
  <si>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</si>
  <si>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</si>
  <si>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</si>
  <si>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</si>
  <si>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</si>
  <si>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</si>
  <si>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</si>
  <si>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</si>
  <si>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</si>
  <si>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</si>
  <si>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</si>
  <si>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</si>
  <si>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</si>
  <si>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</si>
  <si>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</si>
  <si>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</si>
  <si>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</si>
  <si>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</si>
  <si>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</si>
  <si>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</si>
  <si>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</si>
  <si>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</si>
  <si>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</si>
  <si>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</si>
  <si>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</si>
  <si>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</si>
  <si>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</si>
  <si>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</si>
  <si>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</si>
  <si>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</si>
  <si>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</si>
  <si>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</si>
  <si>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</si>
  <si>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</si>
  <si>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</si>
  <si>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</si>
  <si>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</si>
  <si>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</si>
  <si>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</si>
  <si>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</si>
  <si>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</si>
  <si>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</si>
  <si>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</si>
  <si>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</si>
  <si>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</si>
  <si>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</si>
  <si>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</si>
  <si>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</si>
  <si>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</si>
  <si>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</si>
  <si>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</si>
  <si>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</si>
  <si>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</si>
  <si>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</si>
  <si>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</si>
  <si>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</si>
  <si>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</si>
  <si>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</si>
  <si>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</si>
  <si>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</si>
  <si>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</si>
  <si>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</si>
  <si>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</si>
  <si>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</si>
  <si>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</si>
  <si>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</si>
  <si>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</si>
  <si>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</si>
  <si>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</si>
  <si>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</si>
  <si>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</si>
  <si>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</si>
  <si>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</si>
  <si>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</si>
  <si>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</si>
  <si>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</si>
  <si>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</si>
  <si>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</si>
  <si>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</si>
  <si>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</si>
  <si>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</si>
  <si>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</si>
  <si>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</si>
  <si>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</si>
  <si>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</si>
  <si>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</si>
  <si>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</si>
  <si>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</si>
  <si>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</si>
  <si>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</si>
  <si>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</si>
  <si>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</si>
  <si>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</si>
  <si>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</si>
  <si>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</si>
  <si>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</si>
  <si>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</si>
  <si>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</si>
  <si>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</si>
  <si>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</si>
  <si>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</si>
  <si>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</si>
  <si>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</si>
  <si>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</si>
  <si>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</si>
  <si>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</si>
  <si>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</si>
  <si>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</si>
  <si>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</si>
  <si>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</si>
  <si>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</si>
  <si>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</si>
  <si>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</si>
  <si>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</si>
  <si>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</si>
  <si>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</si>
  <si>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</si>
  <si>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</si>
  <si>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</si>
  <si>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</si>
  <si>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</si>
  <si>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</si>
  <si>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</si>
  <si>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</si>
  <si>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</si>
  <si>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</si>
  <si>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</si>
  <si>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</si>
  <si>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</si>
  <si>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</si>
  <si>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</si>
  <si>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</si>
  <si>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</si>
  <si>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</si>
  <si>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</si>
  <si>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</si>
  <si>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</si>
  <si>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</si>
  <si>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</si>
  <si>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</si>
  <si>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</si>
  <si>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</si>
  <si>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</si>
  <si>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</si>
  <si>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</si>
  <si>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</si>
  <si>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</si>
  <si>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</si>
  <si>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</si>
  <si>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</si>
  <si>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</si>
  <si>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</si>
  <si>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</si>
  <si>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</si>
  <si>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</si>
  <si>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</si>
  <si>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</si>
  <si>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</si>
  <si>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</si>
  <si>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</si>
  <si>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</si>
  <si>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</si>
  <si>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</si>
  <si>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</si>
  <si>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</si>
  <si>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</si>
  <si>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</si>
  <si>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</si>
  <si>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</si>
  <si>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</si>
  <si>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</si>
  <si>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</si>
  <si>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</si>
  <si>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</si>
  <si>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</si>
  <si>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</si>
  <si>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</si>
  <si>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</si>
  <si>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</si>
  <si>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</si>
  <si>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</si>
  <si>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</si>
  <si>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</si>
  <si>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</si>
  <si>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</si>
  <si>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</si>
  <si>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</si>
  <si>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</si>
  <si>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</si>
  <si>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</si>
  <si>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</si>
  <si>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</si>
  <si>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</si>
  <si>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</si>
  <si>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</si>
  <si>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</si>
  <si>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</si>
  <si>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</si>
  <si>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</si>
  <si>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</si>
  <si>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</si>
  <si>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</si>
  <si>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</si>
  <si>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</si>
  <si>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</si>
  <si>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</si>
  <si>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</si>
  <si>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</si>
  <si>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</si>
  <si>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</si>
  <si>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</si>
  <si>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</si>
  <si>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</si>
  <si>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</si>
  <si>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</si>
  <si>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</si>
  <si>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</si>
  <si>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</si>
  <si>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</si>
  <si>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</si>
  <si>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</si>
  <si>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</si>
  <si>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</si>
  <si>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</si>
  <si>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</si>
  <si>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</si>
  <si>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</si>
  <si>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</si>
  <si>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</si>
  <si>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</si>
  <si>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</si>
  <si>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</si>
  <si>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</si>
  <si>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</si>
  <si>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</si>
  <si>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</si>
  <si>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</si>
  <si>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</si>
  <si>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</si>
  <si>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</si>
  <si>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</si>
  <si>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</si>
  <si>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</si>
  <si>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</si>
  <si>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</si>
  <si>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</si>
  <si>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</si>
  <si>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</si>
  <si>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</si>
  <si>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</si>
  <si>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</si>
  <si>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</si>
  <si>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</si>
  <si>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</si>
  <si>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</si>
  <si>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</si>
  <si>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</si>
  <si>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</si>
  <si>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</si>
  <si>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</si>
  <si>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</si>
  <si>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</si>
  <si>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</si>
  <si>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</si>
  <si>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</si>
  <si>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</si>
  <si>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</si>
  <si>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</si>
  <si>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</si>
  <si>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</si>
  <si>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</si>
  <si>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</si>
  <si>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</si>
  <si>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</si>
  <si>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</si>
  <si>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</si>
  <si>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</si>
  <si>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</si>
  <si>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</si>
  <si>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</si>
  <si>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</si>
  <si>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</si>
  <si>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</si>
  <si>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</si>
  <si>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</si>
  <si>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</si>
  <si>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</si>
  <si>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</si>
  <si>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</si>
  <si>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</si>
  <si>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</si>
  <si>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</si>
  <si>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</si>
  <si>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</si>
  <si>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</si>
  <si>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</si>
  <si>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</si>
  <si>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</si>
  <si>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</si>
  <si>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</si>
  <si>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</si>
  <si>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</si>
  <si>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</si>
  <si>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</si>
  <si>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</si>
  <si>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</si>
  <si>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</si>
  <si>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</si>
  <si>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</si>
  <si>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</si>
  <si>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</si>
  <si>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</si>
  <si>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</si>
  <si>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</si>
  <si>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</si>
  <si>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</si>
  <si>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</si>
  <si>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</si>
  <si>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</si>
  <si>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</si>
  <si>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</si>
  <si>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</si>
  <si>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</si>
  <si>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</si>
  <si>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</si>
  <si>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</si>
  <si>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</si>
  <si>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</si>
  <si>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</si>
  <si>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</si>
  <si>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</si>
  <si>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</si>
  <si>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</si>
  <si>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</si>
  <si>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</si>
  <si>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</si>
  <si>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</si>
  <si>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</si>
  <si>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</si>
  <si>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</si>
  <si>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</si>
  <si>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</si>
  <si>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</si>
  <si>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</si>
  <si>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</si>
  <si>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</si>
  <si>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</si>
  <si>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</si>
  <si>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</si>
  <si>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</si>
  <si>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</si>
  <si>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</si>
  <si>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</si>
  <si>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</si>
  <si>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</si>
  <si>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</si>
  <si>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</si>
  <si>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</si>
  <si>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</si>
  <si>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</si>
  <si>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</si>
  <si>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</si>
  <si>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</si>
  <si>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</si>
  <si>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</si>
  <si>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</si>
  <si>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</si>
  <si>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</si>
  <si>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</si>
  <si>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</si>
  <si>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</si>
  <si>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</si>
  <si>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</si>
  <si>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</si>
  <si>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</si>
  <si>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</si>
  <si>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</si>
  <si>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</si>
  <si>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</si>
  <si>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</si>
  <si>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</si>
  <si>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</si>
  <si>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</si>
  <si>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</si>
  <si>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</si>
  <si>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</si>
  <si>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</si>
  <si>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</si>
  <si>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</si>
  <si>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</si>
  <si>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</si>
  <si>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</si>
  <si>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</si>
  <si>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</si>
  <si>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</si>
  <si>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</si>
  <si>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</si>
  <si>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</si>
  <si>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</si>
  <si>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</si>
  <si>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</si>
  <si>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</si>
  <si>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</si>
  <si>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</si>
  <si>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</si>
  <si>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</si>
  <si>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</si>
  <si>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</si>
  <si>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</si>
  <si>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</si>
  <si>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</si>
  <si>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</si>
  <si>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</si>
  <si>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</si>
  <si>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</si>
  <si>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</si>
  <si>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</si>
  <si>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</si>
  <si>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</si>
  <si>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</si>
  <si>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</si>
  <si>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</si>
  <si>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</si>
  <si>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</si>
  <si>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</si>
  <si>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</si>
  <si>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</si>
  <si>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</si>
  <si>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</si>
  <si>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</si>
  <si>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</si>
  <si>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</si>
  <si>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</si>
  <si>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</si>
  <si>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</si>
  <si>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</si>
  <si>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</si>
  <si>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</si>
  <si>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</si>
  <si>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</si>
  <si>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</si>
  <si>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</si>
  <si>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</si>
  <si>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</si>
  <si>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</si>
  <si>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</si>
  <si>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</si>
  <si>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</si>
  <si>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</si>
  <si>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</si>
  <si>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</si>
  <si>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</si>
  <si>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</si>
  <si>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</si>
  <si>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</si>
  <si>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</si>
  <si>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</si>
  <si>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</si>
  <si>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</si>
  <si>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</si>
  <si>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</si>
  <si>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</si>
  <si>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</si>
  <si>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</si>
  <si>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</si>
  <si>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</si>
  <si>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</si>
  <si>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</si>
  <si>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</si>
  <si>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</si>
  <si>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</si>
  <si>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</si>
  <si>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</si>
  <si>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</si>
  <si>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</si>
  <si>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</si>
  <si>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</si>
  <si>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</si>
  <si>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</si>
  <si>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</si>
  <si>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</si>
  <si>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</si>
  <si>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</si>
  <si>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</si>
  <si>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</si>
  <si>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</si>
  <si>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</si>
  <si>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</si>
  <si>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</si>
  <si>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</si>
  <si>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</si>
  <si>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</si>
  <si>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</si>
  <si>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</si>
  <si>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</si>
  <si>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</si>
  <si>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</si>
  <si>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</si>
  <si>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</si>
  <si>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</si>
  <si>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</si>
  <si>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</si>
  <si>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</si>
  <si>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</si>
  <si>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</si>
  <si>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</si>
  <si>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</si>
  <si>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</si>
  <si>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</si>
  <si>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</si>
  <si>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</si>
  <si>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</si>
  <si>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</si>
  <si>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</si>
  <si>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</si>
  <si>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</si>
  <si>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</si>
  <si>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</si>
  <si>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</si>
  <si>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</si>
  <si>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</si>
  <si>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</si>
  <si>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</si>
  <si>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</si>
  <si>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</si>
  <si>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</si>
  <si>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</si>
  <si>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</si>
  <si>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</si>
  <si>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</si>
  <si>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</si>
  <si>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</si>
  <si>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</si>
  <si>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</si>
  <si>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</si>
  <si>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</si>
  <si>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</si>
  <si>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</si>
  <si>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</si>
  <si>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</si>
  <si>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</si>
  <si>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</si>
  <si>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</si>
  <si>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</si>
  <si>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</si>
  <si>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</si>
  <si>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</si>
  <si>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</si>
  <si>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</si>
  <si>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</si>
  <si>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</si>
  <si>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</si>
  <si>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</si>
  <si>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</si>
  <si>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</si>
  <si>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</si>
  <si>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</si>
  <si>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</si>
  <si>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</si>
  <si>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</si>
  <si>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</si>
  <si>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</si>
  <si>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</si>
  <si>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</si>
  <si>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</si>
  <si>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</si>
  <si>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</si>
  <si>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</si>
  <si>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</si>
  <si>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</si>
  <si>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</si>
  <si>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</si>
  <si>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</si>
  <si>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</si>
  <si>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</si>
  <si>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</si>
  <si>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</si>
  <si>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</si>
  <si>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</si>
  <si>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</si>
  <si>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</si>
  <si>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</si>
  <si>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</si>
  <si>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</si>
  <si>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</si>
  <si>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</si>
  <si>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</si>
  <si>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</si>
  <si>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</si>
  <si>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</si>
  <si>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</si>
  <si>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</si>
  <si>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</si>
  <si>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</si>
  <si>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</si>
  <si>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</si>
  <si>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</si>
  <si>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</si>
  <si>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</si>
  <si>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</si>
  <si>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</si>
  <si>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</si>
  <si>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</si>
  <si>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</si>
  <si>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</si>
  <si>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</si>
  <si>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</si>
  <si>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</si>
  <si>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</si>
  <si>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</si>
  <si>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</si>
  <si>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</si>
  <si>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</si>
  <si>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</si>
  <si>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</si>
  <si>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</si>
  <si>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</si>
  <si>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</si>
  <si>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</si>
  <si>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</si>
  <si>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</si>
  <si>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</si>
  <si>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</si>
  <si>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</si>
  <si>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</si>
  <si>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</si>
  <si>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</si>
  <si>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</si>
  <si>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</si>
  <si>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</si>
  <si>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</si>
  <si>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</si>
  <si>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</si>
  <si>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</si>
  <si>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</si>
  <si>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</si>
  <si>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</si>
  <si>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</si>
  <si>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</si>
  <si>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</si>
  <si>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</si>
  <si>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</si>
  <si>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</si>
  <si>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</si>
  <si>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</si>
  <si>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</si>
  <si>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</si>
  <si>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</si>
  <si>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</si>
  <si>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</si>
  <si>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</si>
  <si>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</si>
  <si>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</si>
  <si>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</si>
  <si>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</si>
  <si>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</si>
  <si>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</si>
  <si>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</si>
  <si>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</si>
  <si>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</si>
  <si>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</si>
  <si>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</si>
  <si>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</si>
  <si>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</si>
  <si>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</si>
  <si>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</si>
  <si>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</si>
  <si>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</si>
  <si>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</si>
  <si>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</si>
  <si>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</si>
  <si>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</si>
  <si>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</si>
  <si>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</si>
  <si>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</si>
  <si>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</si>
  <si>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</si>
  <si>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</si>
  <si>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</si>
  <si>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</si>
  <si>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</si>
  <si>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</si>
  <si>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</si>
  <si>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</si>
  <si>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</si>
  <si>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</si>
  <si>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</si>
  <si>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</si>
  <si>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</si>
  <si>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</si>
  <si>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</si>
  <si>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</si>
  <si>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</si>
  <si>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</si>
  <si>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</si>
  <si>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</si>
  <si>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</si>
  <si>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</si>
  <si>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</si>
  <si>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</si>
  <si>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</si>
  <si>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</si>
  <si>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</si>
  <si>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</si>
  <si>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</si>
  <si>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</si>
  <si>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</si>
  <si>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</si>
  <si>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</si>
  <si>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</si>
  <si>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</si>
  <si>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</si>
  <si>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</si>
  <si>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</si>
  <si>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</si>
  <si>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</si>
  <si>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</si>
  <si>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</si>
  <si>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</si>
  <si>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</si>
  <si>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</si>
  <si>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</si>
  <si>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</si>
  <si>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</si>
  <si>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</si>
  <si>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</si>
  <si>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</si>
  <si>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</si>
  <si>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</si>
  <si>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</si>
  <si>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</si>
  <si>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</si>
  <si>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</si>
  <si>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</si>
  <si>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</si>
  <si>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</si>
  <si>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</si>
  <si>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</si>
  <si>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</si>
  <si>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</si>
  <si>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</si>
  <si>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</si>
  <si>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</si>
  <si>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</si>
  <si>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</si>
  <si>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</si>
  <si>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</si>
  <si>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</si>
  <si>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</si>
  <si>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</si>
  <si>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</si>
  <si>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</si>
  <si>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</si>
  <si>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</si>
  <si>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</si>
  <si>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</si>
  <si>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</si>
  <si>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</si>
  <si>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</si>
  <si>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</si>
  <si>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</si>
  <si>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</si>
  <si>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</si>
  <si>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</si>
  <si>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</si>
  <si>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</si>
  <si>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</si>
  <si>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</si>
  <si>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</si>
  <si>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</si>
  <si>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</si>
  <si>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</si>
  <si>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</si>
  <si>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</si>
  <si>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</si>
  <si>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</si>
  <si>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</si>
  <si>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</si>
  <si>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</si>
  <si>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</si>
  <si>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</si>
  <si>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</si>
  <si>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</si>
  <si>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</si>
  <si>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</si>
  <si>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</si>
  <si>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</si>
  <si>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</si>
  <si>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</si>
  <si>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</si>
  <si>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</si>
  <si>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</si>
  <si>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</si>
  <si>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</si>
  <si>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</si>
  <si>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</si>
  <si>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</si>
  <si>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</si>
  <si>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</si>
  <si>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</si>
  <si>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</si>
  <si>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</si>
  <si>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</si>
  <si>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</si>
  <si>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</si>
  <si>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</si>
  <si>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</si>
  <si>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</si>
  <si>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</si>
  <si>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</si>
  <si>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</si>
  <si>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</si>
  <si>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</si>
  <si>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</si>
  <si>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</si>
  <si>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</si>
  <si>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</si>
  <si>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</si>
  <si>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</si>
  <si>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</si>
  <si>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</si>
  <si>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</si>
  <si>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</si>
  <si>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</si>
  <si>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</si>
  <si>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</si>
  <si>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</si>
  <si>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</si>
  <si>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</si>
  <si>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</si>
  <si>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</si>
  <si>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</si>
  <si>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</si>
  <si>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</si>
  <si>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</si>
  <si>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</si>
  <si>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</si>
  <si>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</si>
  <si>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</si>
  <si>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</si>
  <si>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</si>
  <si>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</si>
  <si>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</si>
  <si>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</si>
  <si>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</si>
  <si>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</si>
  <si>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</si>
  <si>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</si>
  <si>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</si>
  <si>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</si>
  <si>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</si>
  <si>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</si>
  <si>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</si>
  <si>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</si>
  <si>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</si>
  <si>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</si>
  <si>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</si>
  <si>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</si>
  <si>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</si>
  <si>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</si>
  <si>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</si>
  <si>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</si>
  <si>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</si>
  <si>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</si>
  <si>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</si>
  <si>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</si>
  <si>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</si>
  <si>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</si>
  <si>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</si>
  <si>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</si>
  <si>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</si>
  <si>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</si>
  <si>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</si>
  <si>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</si>
  <si>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</si>
  <si>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</si>
  <si>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</si>
  <si>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</si>
  <si>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</si>
  <si>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</si>
  <si>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</si>
  <si>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</si>
  <si>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</si>
  <si>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</si>
  <si>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</si>
  <si>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</si>
  <si>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</si>
  <si>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</si>
  <si>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</si>
  <si>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</si>
  <si>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</si>
  <si>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</si>
  <si>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</si>
  <si>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</si>
  <si>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</si>
  <si>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</si>
  <si>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</si>
  <si>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</si>
  <si>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</si>
  <si>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</si>
  <si>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</si>
  <si>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</si>
  <si>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</si>
  <si>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</si>
  <si>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</si>
  <si>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</si>
  <si>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</si>
  <si>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</si>
  <si>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</si>
  <si>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</si>
  <si>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</si>
  <si>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</si>
  <si>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</si>
  <si>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</si>
  <si>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</si>
  <si>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</si>
  <si>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</si>
  <si>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</si>
  <si>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</si>
  <si>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</si>
  <si>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</si>
  <si>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</si>
  <si>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</si>
  <si>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</si>
  <si>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</si>
  <si>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</si>
  <si>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</si>
  <si>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</si>
  <si>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</si>
  <si>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</si>
  <si>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</si>
  <si>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</si>
  <si>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</si>
  <si>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</si>
  <si>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</si>
  <si>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</si>
  <si>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</si>
  <si>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</si>
  <si>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</si>
  <si>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</si>
  <si>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</si>
  <si>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</si>
  <si>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</si>
  <si>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</si>
  <si>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</si>
  <si>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</si>
  <si>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</si>
  <si>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</si>
  <si>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</si>
  <si>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</si>
  <si>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</si>
  <si>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</si>
  <si>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</si>
  <si>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</si>
  <si>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</si>
  <si>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</si>
  <si>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</si>
  <si>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</si>
  <si>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</si>
  <si>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</si>
  <si>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</si>
  <si>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</si>
  <si>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</si>
  <si>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</si>
  <si>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</si>
  <si>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</si>
  <si>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</si>
  <si>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</si>
  <si>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</si>
  <si>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</si>
  <si>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</si>
  <si>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</si>
  <si>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</si>
  <si>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</si>
  <si>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</si>
  <si>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</si>
  <si>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</si>
  <si>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</si>
  <si>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</si>
  <si>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</si>
  <si>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</si>
  <si>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</si>
  <si>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</si>
  <si>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</si>
  <si>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</si>
  <si>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</si>
  <si>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</si>
  <si>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</si>
  <si>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</si>
  <si>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</si>
  <si>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</si>
  <si>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</si>
  <si>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</si>
  <si>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</si>
  <si>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</si>
  <si>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</si>
  <si>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</si>
  <si>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</si>
  <si>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</si>
  <si>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</si>
  <si>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</si>
  <si>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</si>
  <si>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</si>
  <si>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</si>
  <si>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</si>
  <si>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</si>
  <si>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</si>
  <si>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</si>
  <si>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</si>
  <si>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</si>
  <si>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</si>
  <si>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</si>
  <si>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</si>
  <si>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</si>
  <si>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</si>
  <si>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</si>
  <si>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</si>
  <si>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</si>
  <si>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</si>
  <si>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</si>
  <si>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</si>
  <si>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</si>
  <si>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</si>
  <si>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</si>
  <si>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</si>
  <si>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</si>
  <si>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</si>
  <si>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</si>
  <si>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</si>
  <si>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</si>
  <si>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</si>
  <si>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</si>
  <si>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</si>
  <si>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</si>
  <si>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</si>
  <si>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</si>
  <si>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</si>
  <si>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</si>
  <si>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</si>
  <si>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</si>
  <si>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</si>
  <si>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</si>
  <si>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</si>
  <si>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</si>
  <si>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</si>
  <si>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</si>
  <si>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</si>
  <si>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</si>
  <si>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</si>
  <si>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</si>
  <si>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</si>
  <si>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</si>
  <si>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</si>
  <si>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</si>
  <si>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</si>
  <si>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</si>
  <si>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</si>
  <si>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</si>
  <si>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</si>
  <si>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</si>
  <si>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</si>
  <si>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</si>
  <si>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</si>
  <si>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</si>
  <si>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</si>
  <si>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</si>
  <si>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</si>
  <si>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</si>
  <si>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</si>
  <si>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</si>
  <si>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</si>
  <si>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</si>
  <si>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</si>
  <si>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</si>
  <si>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</si>
  <si>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</si>
  <si>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</si>
  <si>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</si>
  <si>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</si>
  <si>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</si>
  <si>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</si>
  <si>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</si>
  <si>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</si>
  <si>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</si>
  <si>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</si>
  <si>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</si>
  <si>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</si>
  <si>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</si>
  <si>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</si>
  <si>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</si>
  <si>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</si>
  <si>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</si>
  <si>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</si>
  <si>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</si>
  <si>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</si>
  <si>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</si>
  <si>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</si>
  <si>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</si>
  <si>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</si>
  <si>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</si>
  <si>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</si>
  <si>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</si>
  <si>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</si>
  <si>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</si>
  <si>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</si>
  <si>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</si>
  <si>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</si>
  <si>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</si>
  <si>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</si>
  <si>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</si>
  <si>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</si>
  <si>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</si>
  <si>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</si>
  <si>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</si>
  <si>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</si>
  <si>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</si>
  <si>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</si>
  <si>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</si>
  <si>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</si>
  <si>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</si>
  <si>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</si>
  <si>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</si>
  <si>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</si>
  <si>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</si>
  <si>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</si>
  <si>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</si>
  <si>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</si>
  <si>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</si>
  <si>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</si>
  <si>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</si>
  <si>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</si>
  <si>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</si>
  <si>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</si>
  <si>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</si>
  <si>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</si>
  <si>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</si>
  <si>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</si>
  <si>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</si>
  <si>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</si>
  <si>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</si>
  <si>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</si>
  <si>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</si>
  <si>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</si>
  <si>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</si>
  <si>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</si>
  <si>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</si>
  <si>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</si>
  <si>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</si>
  <si>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</si>
  <si>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</si>
  <si>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</si>
  <si>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</si>
  <si>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</si>
  <si>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</si>
  <si>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</si>
  <si>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</si>
  <si>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</si>
  <si>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</si>
  <si>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</si>
  <si>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</si>
  <si>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</si>
  <si>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</si>
  <si>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</si>
  <si>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</si>
  <si>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</si>
  <si>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</si>
  <si>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</si>
  <si>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</si>
  <si>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</si>
  <si>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</si>
  <si>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</si>
  <si>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</si>
  <si>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</si>
  <si>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</si>
  <si>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</si>
  <si>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</si>
  <si>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</si>
  <si>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</si>
  <si>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</si>
  <si>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</si>
  <si>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</si>
  <si>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</si>
  <si>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</si>
  <si>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</si>
  <si>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</si>
  <si>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</si>
  <si>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</si>
  <si>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</si>
  <si>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</si>
  <si>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</si>
  <si>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</si>
  <si>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</si>
  <si>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</si>
  <si>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</si>
  <si>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</si>
  <si>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</si>
  <si>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</si>
  <si>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</si>
  <si>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</si>
  <si>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</si>
  <si>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</si>
  <si>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</si>
  <si>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</si>
  <si>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</si>
  <si>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</si>
  <si>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</si>
  <si>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</si>
  <si>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</si>
  <si>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</si>
  <si>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</si>
  <si>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</si>
  <si>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</si>
  <si>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</si>
  <si>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</si>
  <si>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</si>
  <si>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</si>
  <si>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</si>
  <si>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</si>
  <si>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</si>
  <si>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</si>
  <si>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</si>
  <si>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</si>
  <si>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</si>
  <si>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</si>
  <si>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</si>
  <si>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</si>
  <si>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</si>
  <si>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</si>
  <si>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</si>
  <si>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</si>
  <si>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</si>
  <si>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</si>
  <si>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</si>
  <si>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</si>
  <si>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</si>
  <si>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</si>
  <si>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</si>
  <si>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</si>
  <si>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</si>
  <si>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</si>
  <si>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</si>
  <si>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</si>
  <si>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</si>
  <si>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</si>
  <si>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</si>
  <si>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</si>
  <si>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</si>
  <si>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</si>
  <si>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</si>
  <si>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</si>
  <si>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</si>
  <si>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</si>
  <si>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</si>
  <si>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</si>
  <si>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</si>
  <si>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</si>
  <si>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</si>
  <si>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</si>
  <si>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</si>
  <si>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</si>
  <si>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</si>
  <si>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</si>
  <si>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</si>
  <si>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</si>
  <si>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</si>
  <si>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</si>
  <si>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</si>
  <si>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</si>
  <si>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</si>
  <si>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</si>
  <si>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</si>
  <si>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</si>
  <si>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</si>
  <si>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</si>
  <si>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</si>
  <si>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</si>
  <si>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</si>
  <si>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</si>
  <si>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</si>
  <si>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</si>
  <si>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</si>
  <si>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</si>
  <si>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</si>
  <si>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</si>
  <si>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</si>
  <si>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</si>
  <si>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</si>
  <si>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</si>
  <si>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</si>
  <si>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</si>
  <si>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</si>
  <si>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</si>
  <si>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</si>
  <si>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</si>
  <si>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</si>
  <si>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</si>
  <si>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</si>
  <si>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</si>
  <si>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</si>
  <si>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</si>
  <si>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</si>
  <si>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</si>
  <si>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</si>
  <si>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</si>
  <si>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</si>
  <si>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</si>
  <si>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</si>
  <si>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</si>
  <si>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</si>
  <si>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</si>
  <si>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</si>
  <si>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</si>
  <si>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</si>
  <si>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</si>
  <si>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</si>
  <si>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</si>
  <si>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</si>
  <si>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</si>
  <si>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</si>
  <si>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</si>
  <si>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</si>
  <si>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</si>
  <si>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</si>
  <si>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</si>
  <si>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</si>
  <si>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</si>
  <si>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</si>
  <si>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</si>
  <si>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</si>
  <si>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</si>
  <si>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</si>
  <si>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</si>
  <si>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</si>
  <si>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</si>
  <si>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</si>
  <si>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</si>
  <si>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</si>
  <si>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</si>
  <si>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</si>
  <si>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</si>
  <si>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</si>
  <si>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</si>
  <si>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</si>
  <si>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</si>
  <si>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</si>
  <si>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</si>
  <si>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</si>
  <si>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</si>
  <si>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</si>
  <si>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</si>
  <si>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</si>
  <si>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</si>
  <si>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</si>
  <si>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</si>
  <si>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</si>
  <si>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</si>
  <si>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</si>
  <si>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</si>
  <si>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</si>
  <si>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</si>
  <si>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</si>
  <si>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</si>
  <si>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</si>
  <si>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</si>
  <si>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</si>
  <si>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</si>
  <si>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</si>
  <si>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</si>
  <si>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</si>
  <si>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</si>
  <si>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</si>
  <si>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</si>
  <si>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</si>
  <si>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</si>
  <si>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</si>
  <si>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</si>
  <si>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</si>
  <si>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</si>
  <si>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</si>
  <si>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</si>
  <si>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</si>
  <si>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</si>
  <si>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</si>
  <si>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</si>
  <si>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</si>
  <si>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</si>
  <si>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</si>
  <si>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</si>
  <si>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</si>
  <si>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</si>
  <si>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</si>
  <si>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</si>
  <si>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</si>
  <si>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</si>
  <si>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</si>
  <si>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</si>
  <si>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</si>
  <si>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</si>
  <si>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</si>
  <si>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</si>
  <si>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</si>
  <si>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</si>
  <si>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</si>
  <si>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</si>
  <si>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</si>
  <si>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</si>
  <si>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</si>
  <si>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</si>
  <si>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</si>
  <si>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</si>
  <si>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</si>
  <si>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</si>
  <si>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</si>
  <si>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</si>
  <si>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</si>
  <si>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</si>
  <si>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</si>
  <si>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</si>
  <si>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</si>
  <si>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</si>
  <si>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</si>
  <si>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</si>
  <si>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</si>
  <si>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</si>
  <si>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</si>
  <si>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</si>
  <si>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</si>
  <si>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</si>
  <si>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</si>
  <si>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</si>
  <si>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</si>
  <si>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</si>
  <si>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</si>
  <si>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</si>
  <si>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</si>
  <si>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</si>
  <si>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</si>
  <si>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</si>
  <si>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</si>
  <si>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</si>
  <si>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</si>
  <si>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</si>
  <si>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</si>
  <si>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</si>
  <si>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</si>
  <si>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</si>
  <si>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</si>
  <si>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</si>
  <si>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</si>
  <si>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</si>
  <si>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</si>
  <si>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</si>
  <si>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</si>
  <si>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</si>
  <si>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</si>
  <si>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</si>
  <si>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</si>
  <si>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</si>
  <si>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</si>
  <si>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</si>
  <si>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</si>
  <si>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</si>
  <si>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</si>
  <si>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</si>
  <si>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</si>
  <si>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</si>
  <si>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</si>
  <si>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</si>
  <si>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</si>
  <si>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</si>
  <si>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</si>
  <si>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</si>
  <si>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</si>
  <si>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</si>
  <si>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</si>
  <si>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</si>
  <si>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</si>
  <si>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</si>
  <si>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</si>
  <si>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</si>
  <si>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</si>
  <si>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</si>
  <si>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</si>
  <si>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</si>
  <si>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</si>
  <si>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</si>
  <si>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</si>
  <si>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</si>
  <si>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</si>
  <si>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</si>
  <si>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</si>
  <si>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</si>
  <si>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</si>
  <si>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</si>
  <si>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</si>
  <si>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</si>
  <si>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</si>
  <si>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</si>
  <si>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</si>
  <si>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</si>
  <si>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</si>
  <si>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</si>
  <si>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</si>
  <si>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</si>
  <si>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</si>
  <si>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</si>
  <si>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</si>
  <si>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</si>
  <si>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</si>
  <si>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</si>
  <si>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</si>
  <si>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</si>
  <si>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</si>
  <si>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</si>
  <si>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</si>
  <si>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</si>
  <si>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</si>
  <si>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</si>
  <si>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</si>
  <si>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</si>
  <si>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</si>
  <si>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</si>
  <si>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</si>
  <si>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</si>
  <si>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</si>
  <si>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</si>
  <si>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</si>
  <si>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</si>
  <si>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</si>
  <si>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</si>
  <si>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</si>
  <si>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</si>
  <si>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</si>
  <si>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</si>
  <si>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</si>
  <si>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</si>
  <si>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</si>
  <si>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</si>
  <si>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</si>
  <si>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</si>
  <si>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</si>
  <si>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</si>
  <si>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</si>
  <si>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</si>
  <si>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</si>
  <si>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</si>
  <si>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</si>
  <si>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</si>
  <si>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</si>
  <si>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</si>
  <si>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</si>
  <si>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</si>
  <si>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</si>
  <si>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</si>
  <si>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</si>
  <si>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</si>
  <si>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</si>
  <si>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</si>
  <si>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</si>
  <si>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</si>
  <si>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</si>
  <si>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</si>
  <si>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</si>
  <si>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</si>
  <si>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</si>
  <si>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</si>
  <si>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</si>
  <si>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</si>
  <si>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</si>
  <si>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</si>
  <si>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</si>
  <si>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</si>
  <si>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</si>
  <si>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</si>
  <si>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</si>
  <si>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</si>
  <si>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</si>
  <si>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</si>
  <si>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</si>
  <si>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</si>
  <si>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</si>
  <si>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</si>
  <si>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</si>
  <si>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</si>
  <si>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</si>
  <si>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</si>
  <si>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</si>
  <si>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</si>
  <si>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</si>
  <si>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</si>
  <si>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</si>
  <si>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</si>
  <si>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</si>
  <si>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</si>
  <si>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</si>
  <si>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</si>
  <si>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</si>
  <si>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</si>
  <si>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</si>
  <si>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</si>
  <si>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</si>
  <si>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</si>
  <si>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</si>
  <si>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</si>
  <si>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</si>
  <si>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</si>
  <si>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</si>
  <si>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</si>
  <si>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</si>
  <si>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</si>
  <si>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</si>
  <si>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</si>
  <si>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</si>
  <si>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</si>
  <si>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</si>
  <si>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</si>
  <si>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</si>
  <si>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</si>
  <si>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</si>
  <si>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</si>
  <si>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</si>
  <si>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</si>
  <si>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</si>
  <si>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</si>
  <si>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</si>
  <si>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</si>
  <si>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</si>
  <si>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</si>
  <si>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</si>
  <si>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</si>
  <si>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</si>
  <si>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</si>
  <si>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</si>
  <si>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</si>
  <si>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</si>
  <si>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</si>
  <si>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</si>
  <si>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</si>
  <si>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</si>
  <si>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</si>
  <si>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</si>
  <si>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</si>
  <si>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</si>
  <si>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</si>
  <si>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</si>
  <si>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</si>
  <si>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</si>
  <si>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</si>
  <si>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</si>
  <si>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</si>
  <si>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</si>
  <si>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</si>
  <si>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</si>
  <si>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</si>
  <si>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</si>
  <si>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</si>
  <si>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</si>
  <si>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</si>
  <si>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</si>
  <si>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</si>
  <si>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</si>
  <si>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</si>
  <si>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</si>
  <si>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</si>
  <si>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</si>
  <si>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</si>
  <si>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</si>
  <si>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</si>
  <si>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</si>
  <si>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</si>
  <si>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</si>
  <si>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</si>
  <si>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</si>
  <si>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</si>
  <si>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</si>
  <si>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</si>
  <si>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</si>
  <si>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</si>
  <si>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</si>
  <si>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</si>
  <si>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</si>
  <si>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</si>
  <si>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</si>
  <si>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</si>
  <si>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</si>
  <si>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</si>
  <si>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</si>
  <si>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</si>
  <si>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</si>
  <si>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</si>
  <si>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</si>
  <si>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</si>
  <si>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</si>
  <si>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</si>
  <si>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</si>
  <si>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</si>
  <si>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</si>
  <si>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</si>
  <si>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</si>
  <si>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</si>
  <si>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</si>
  <si>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</si>
  <si>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</si>
  <si>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</si>
  <si>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</si>
  <si>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</si>
  <si>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</si>
  <si>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</si>
  <si>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</si>
  <si>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</si>
  <si>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</si>
  <si>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</si>
  <si>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</si>
  <si>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</si>
  <si>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</si>
  <si>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</si>
  <si>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</si>
  <si>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</si>
  <si>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</si>
  <si>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</si>
  <si>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</si>
  <si>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</si>
  <si>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</si>
  <si>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</si>
  <si>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</si>
  <si>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</si>
  <si>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</si>
  <si>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</si>
  <si>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</si>
  <si>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</si>
  <si>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</si>
  <si>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</si>
  <si>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</si>
  <si>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</si>
  <si>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</si>
  <si>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</si>
  <si>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</si>
  <si>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</si>
  <si>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</si>
  <si>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</si>
  <si>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</si>
  <si>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</si>
  <si>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</si>
  <si>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</si>
  <si>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</si>
  <si>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</si>
  <si>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</si>
  <si>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</si>
  <si>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</si>
  <si>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</si>
  <si>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</si>
  <si>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</si>
  <si>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</si>
  <si>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</si>
  <si>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</si>
  <si>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</si>
  <si>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</si>
  <si>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</si>
  <si>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</si>
  <si>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</si>
  <si>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</si>
  <si>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</si>
  <si>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</si>
  <si>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</si>
  <si>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</si>
  <si>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</si>
  <si>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</si>
  <si>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</si>
  <si>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</si>
  <si>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</si>
  <si>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</si>
  <si>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</si>
  <si>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</si>
  <si>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</si>
  <si>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</si>
  <si>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</si>
  <si>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</si>
  <si>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</si>
  <si>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</si>
  <si>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</si>
  <si>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</si>
  <si>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</si>
  <si>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</si>
  <si>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</si>
  <si>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</si>
  <si>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</si>
  <si>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</si>
  <si>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</si>
  <si>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</si>
  <si>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</si>
  <si>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</si>
  <si>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</si>
  <si>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</si>
  <si>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</si>
  <si>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</si>
  <si>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</si>
  <si>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</si>
  <si>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</si>
  <si>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</si>
  <si>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</si>
  <si>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</si>
  <si>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</si>
  <si>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</si>
  <si>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</si>
  <si>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</si>
  <si>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</si>
  <si>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</si>
  <si>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</si>
  <si>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</si>
  <si>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</si>
  <si>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</si>
  <si>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</si>
  <si>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</si>
  <si>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</si>
  <si>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</si>
  <si>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</si>
  <si>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</si>
  <si>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</si>
  <si>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</si>
  <si>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</si>
  <si>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</si>
  <si>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</si>
  <si>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</si>
  <si>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</si>
  <si>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</si>
  <si>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</si>
  <si>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</si>
  <si>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</si>
  <si>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</si>
  <si>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</si>
  <si>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</si>
  <si>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</si>
  <si>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</si>
  <si>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</si>
  <si>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</si>
  <si>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</si>
  <si>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</si>
  <si>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</si>
  <si>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</si>
  <si>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</si>
  <si>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</si>
  <si>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</si>
  <si>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</si>
  <si>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</si>
  <si>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</si>
  <si>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</si>
  <si>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</si>
  <si>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</si>
  <si>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</si>
  <si>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</si>
  <si>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</si>
  <si>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</si>
  <si>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</si>
  <si>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</si>
  <si>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</si>
  <si>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</si>
  <si>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</si>
  <si>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</si>
  <si>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</si>
  <si>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</si>
  <si>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</si>
  <si>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</si>
  <si>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</si>
  <si>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</si>
  <si>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</si>
  <si>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</si>
  <si>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</si>
  <si>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</si>
  <si>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</si>
  <si>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</si>
  <si>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</si>
  <si>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</si>
  <si>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</si>
  <si>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</si>
  <si>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</si>
  <si>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</si>
  <si>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</si>
  <si>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</si>
  <si>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</si>
  <si>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</si>
  <si>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</si>
  <si>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</si>
  <si>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</si>
  <si>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</si>
  <si>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</si>
  <si>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</si>
  <si>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</si>
  <si>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</si>
  <si>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</si>
  <si>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</si>
  <si>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</si>
  <si>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</si>
  <si>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</si>
  <si>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</si>
  <si>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</si>
  <si>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</si>
  <si>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</si>
  <si>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</si>
  <si>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</si>
  <si>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</si>
  <si>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</si>
  <si>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</si>
  <si>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</si>
  <si>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</si>
  <si>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</si>
  <si>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</si>
  <si>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</si>
  <si>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</si>
  <si>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</si>
  <si>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</si>
  <si>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</si>
  <si>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</si>
  <si>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</si>
  <si>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</si>
  <si>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</si>
  <si>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</si>
  <si>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</si>
  <si>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</si>
  <si>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</si>
  <si>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</si>
  <si>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</si>
  <si>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</si>
  <si>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</si>
  <si>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</si>
  <si>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</si>
  <si>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</si>
  <si>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</si>
  <si>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</si>
  <si>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</si>
  <si>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</si>
  <si>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</si>
  <si>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</si>
  <si>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</si>
  <si>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</si>
  <si>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</si>
  <si>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</si>
  <si>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</si>
  <si>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</si>
  <si>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</si>
  <si>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</si>
  <si>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</si>
  <si>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</si>
  <si>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</si>
  <si>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</si>
  <si>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</si>
  <si>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</si>
  <si>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</si>
  <si>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</si>
  <si>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</si>
  <si>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</si>
  <si>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</si>
  <si>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</si>
  <si>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</si>
  <si>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</si>
  <si>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</si>
  <si>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</si>
  <si>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</si>
  <si>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</si>
  <si>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</si>
  <si>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</si>
  <si>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</si>
  <si>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</si>
  <si>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</si>
  <si>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</si>
  <si>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</si>
  <si>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</si>
  <si>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</si>
  <si>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</si>
  <si>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</si>
  <si>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</si>
  <si>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</si>
  <si>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</si>
  <si>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</si>
  <si>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</si>
  <si>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</si>
  <si>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</si>
  <si>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</si>
  <si>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</si>
  <si>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</si>
  <si>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</si>
  <si>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</si>
  <si>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</si>
  <si>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</si>
  <si>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</si>
  <si>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</si>
  <si>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</si>
  <si>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</si>
  <si>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</si>
  <si>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</si>
  <si>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</si>
  <si>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</si>
  <si>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</si>
  <si>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</si>
  <si>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</si>
  <si>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</si>
  <si>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</si>
  <si>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</si>
  <si>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</si>
  <si>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</si>
  <si>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</si>
  <si>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</si>
  <si>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</si>
  <si>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</si>
  <si>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</si>
  <si>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</si>
  <si>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</si>
  <si>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</si>
  <si>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</si>
  <si>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</si>
  <si>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</si>
  <si>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</si>
  <si>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</si>
  <si>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</si>
  <si>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</si>
  <si>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</si>
  <si>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</si>
  <si>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</si>
  <si>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</si>
  <si>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</si>
  <si>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</si>
  <si>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</si>
  <si>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</si>
  <si>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</si>
  <si>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</si>
  <si>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</si>
  <si>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</si>
  <si>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</si>
  <si>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</si>
  <si>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</si>
  <si>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</si>
  <si>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</si>
  <si>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</si>
  <si>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</si>
  <si>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</si>
  <si>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</si>
  <si>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</si>
  <si>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</si>
  <si>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</si>
  <si>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</si>
  <si>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</si>
  <si>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</si>
  <si>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</si>
  <si>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</si>
  <si>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</si>
  <si>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</si>
  <si>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</si>
  <si>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</si>
  <si>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</si>
  <si>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</si>
  <si>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</si>
  <si>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</si>
  <si>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</si>
  <si>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</si>
  <si>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</si>
  <si>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</si>
  <si>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</si>
  <si>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</si>
  <si>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</si>
  <si>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</si>
  <si>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</si>
  <si>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</si>
  <si>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</si>
  <si>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</si>
  <si>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</si>
  <si>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</si>
  <si>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</si>
  <si>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</si>
  <si>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</si>
  <si>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</si>
  <si>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</si>
  <si>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</si>
  <si>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</si>
  <si>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</si>
  <si>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</si>
  <si>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</si>
  <si>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</si>
  <si>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</si>
  <si>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</si>
  <si>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</si>
  <si>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</si>
  <si>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</si>
  <si>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</si>
  <si>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</si>
  <si>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</si>
  <si>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</si>
  <si>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</si>
  <si>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</si>
  <si>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</si>
  <si>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</si>
  <si>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</si>
  <si>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</si>
  <si>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</si>
  <si>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</si>
  <si>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</si>
  <si>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</si>
  <si>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</si>
  <si>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</si>
  <si>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</si>
  <si>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</si>
  <si>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</si>
  <si>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</si>
  <si>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</si>
  <si>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</si>
  <si>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</si>
  <si>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</si>
  <si>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</si>
  <si>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</si>
  <si>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</si>
  <si>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</si>
  <si>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</si>
  <si>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</si>
  <si>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</si>
  <si>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</si>
  <si>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</si>
  <si>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</si>
  <si>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</si>
  <si>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</si>
  <si>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</si>
  <si>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</si>
  <si>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</si>
  <si>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</si>
  <si>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</si>
  <si>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</si>
  <si>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</si>
  <si>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</si>
  <si>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</si>
  <si>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</si>
  <si>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</si>
  <si>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</si>
  <si>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</si>
  <si>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</si>
  <si>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</si>
  <si>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</si>
  <si>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</si>
  <si>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</si>
  <si>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</si>
  <si>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</si>
  <si>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</si>
  <si>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</si>
  <si>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</si>
  <si>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</si>
  <si>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</si>
  <si>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</si>
  <si>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</si>
  <si>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</si>
  <si>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</si>
  <si>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</si>
  <si>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</si>
  <si>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</si>
  <si>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</si>
  <si>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</si>
  <si>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</si>
  <si>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</si>
  <si>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</si>
  <si>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</si>
  <si>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</si>
  <si>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</si>
  <si>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</si>
  <si>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</si>
  <si>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</si>
  <si>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</si>
  <si>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</si>
  <si>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</si>
  <si>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</si>
  <si>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</si>
  <si>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</si>
  <si>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</si>
  <si>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</si>
  <si>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</si>
  <si>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</si>
  <si>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</si>
  <si>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</si>
  <si>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</si>
  <si>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</si>
  <si>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</si>
  <si>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</si>
  <si>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</si>
  <si>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</si>
  <si>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</si>
  <si>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</si>
  <si>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</si>
  <si>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</si>
  <si>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</si>
  <si>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</si>
  <si>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</si>
  <si>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</si>
  <si>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</si>
  <si>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</si>
  <si>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</si>
  <si>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</si>
  <si>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</si>
  <si>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</si>
  <si>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</si>
  <si>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</si>
  <si>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</si>
  <si>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</si>
  <si>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</si>
  <si>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</si>
  <si>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</si>
  <si>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</si>
  <si>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</si>
  <si>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</si>
  <si>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</si>
  <si>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</si>
  <si>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</si>
  <si>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</si>
  <si>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</si>
  <si>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</si>
  <si>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</si>
  <si>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</si>
  <si>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</si>
  <si>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</si>
  <si>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</si>
  <si>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</si>
  <si>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</si>
  <si>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</si>
  <si>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</si>
  <si>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</si>
  <si>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</si>
  <si>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</si>
  <si>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</si>
  <si>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</si>
  <si>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</si>
  <si>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</si>
  <si>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</si>
  <si>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</si>
  <si>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</si>
  <si>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</si>
  <si>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</si>
  <si>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</si>
  <si>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</si>
  <si>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</si>
  <si>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</si>
  <si>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</si>
  <si>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</si>
  <si>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</si>
  <si>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</si>
  <si>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</si>
  <si>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</si>
  <si>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</si>
  <si>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</si>
  <si>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</si>
  <si>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</si>
  <si>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</si>
  <si>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</si>
  <si>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</si>
  <si>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</si>
  <si>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</si>
  <si>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</si>
  <si>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</si>
  <si>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</si>
  <si>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</si>
  <si>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</si>
  <si>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</si>
  <si>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</si>
  <si>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</si>
  <si>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</si>
  <si>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</si>
  <si>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</si>
  <si>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</si>
  <si>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</si>
  <si>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</si>
  <si>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</si>
  <si>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</si>
  <si>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</si>
  <si>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</si>
  <si>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</si>
  <si>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</si>
  <si>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</si>
  <si>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</si>
  <si>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</si>
  <si>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</si>
  <si>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</si>
  <si>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</si>
  <si>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</si>
  <si>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</si>
  <si>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</si>
  <si>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</si>
  <si>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</si>
  <si>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</si>
  <si>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</si>
  <si>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</si>
  <si>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</si>
  <si>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</si>
  <si>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</si>
  <si>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</si>
  <si>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</si>
  <si>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</si>
  <si>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</si>
  <si>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</si>
  <si>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</si>
  <si>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</si>
  <si>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</si>
  <si>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</si>
  <si>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</si>
  <si>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</si>
  <si>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</si>
  <si>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</si>
  <si>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</si>
  <si>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</si>
  <si>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</si>
  <si>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</si>
  <si>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</si>
  <si>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</si>
  <si>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</si>
  <si>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</si>
  <si>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</si>
  <si>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</si>
  <si>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</si>
  <si>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</si>
  <si>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</si>
  <si>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</si>
  <si>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</si>
  <si>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</si>
  <si>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</si>
  <si>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</si>
  <si>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</si>
  <si>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</si>
  <si>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</si>
  <si>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</si>
  <si>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</si>
  <si>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</si>
  <si>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</si>
  <si>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</si>
  <si>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</si>
  <si>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</si>
  <si>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</si>
  <si>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</si>
  <si>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</si>
  <si>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</si>
  <si>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</si>
  <si>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</si>
  <si>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</si>
  <si>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</si>
  <si>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</si>
  <si>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</si>
  <si>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</si>
  <si>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</si>
  <si>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</si>
  <si>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</si>
  <si>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</si>
  <si>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</si>
  <si>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</si>
  <si>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</si>
  <si>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</si>
  <si>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</si>
  <si>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</si>
  <si>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</si>
  <si>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</si>
  <si>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</si>
  <si>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</si>
  <si>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</si>
  <si>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</si>
  <si>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</si>
  <si>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</si>
  <si>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</si>
  <si>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</si>
  <si>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</si>
  <si>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</si>
  <si>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</si>
  <si>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</si>
  <si>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</si>
  <si>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</si>
  <si>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</si>
  <si>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</si>
  <si>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</si>
  <si>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</si>
  <si>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</si>
  <si>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</si>
  <si>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</si>
  <si>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</si>
  <si>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</si>
  <si>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</si>
  <si>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</si>
  <si>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</si>
  <si>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</si>
  <si>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</si>
  <si>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</si>
  <si>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</si>
  <si>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</si>
  <si>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</si>
  <si>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</si>
  <si>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</si>
  <si>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</si>
  <si>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</si>
  <si>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</si>
  <si>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</si>
  <si>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</si>
  <si>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</si>
  <si>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</si>
  <si>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</si>
  <si>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</si>
  <si>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</si>
  <si>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</si>
  <si>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</si>
  <si>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</si>
  <si>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</si>
  <si>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</si>
  <si>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</si>
  <si>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</si>
  <si>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</si>
  <si>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</si>
  <si>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</si>
  <si>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</si>
  <si>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</si>
  <si>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</si>
  <si>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</si>
  <si>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</si>
  <si>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</si>
  <si>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</si>
  <si>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</si>
  <si>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</si>
  <si>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</si>
  <si>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</si>
  <si>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</si>
  <si>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</si>
  <si>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</si>
  <si>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</si>
  <si>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</si>
  <si>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</si>
  <si>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</si>
  <si>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</si>
  <si>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</si>
  <si>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</si>
  <si>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</si>
  <si>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</si>
  <si>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</si>
  <si>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</si>
  <si>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</si>
  <si>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</si>
  <si>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</si>
  <si>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</si>
  <si>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</si>
  <si>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</si>
  <si>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</si>
  <si>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</si>
  <si>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</si>
  <si>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</si>
  <si>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</si>
  <si>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</si>
  <si>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</si>
  <si>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</si>
  <si>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</si>
  <si>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</si>
  <si>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</si>
  <si>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</si>
  <si>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</si>
  <si>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</si>
  <si>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</si>
  <si>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</si>
  <si>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</si>
  <si>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</si>
  <si>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</si>
  <si>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</si>
  <si>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</si>
  <si>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</si>
  <si>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</si>
  <si>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</si>
  <si>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</si>
  <si>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</si>
  <si>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</si>
  <si>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</si>
  <si>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</si>
  <si>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</si>
  <si>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</si>
  <si>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</si>
  <si>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</si>
  <si>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</si>
  <si>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</si>
  <si>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</si>
  <si>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</si>
  <si>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</si>
  <si>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</si>
  <si>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</si>
  <si>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</si>
  <si>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</si>
  <si>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</si>
  <si>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</si>
  <si>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</si>
  <si>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</si>
  <si>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</si>
  <si>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</si>
  <si>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</si>
  <si>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</si>
  <si>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</si>
  <si>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</si>
  <si>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</si>
  <si>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</si>
  <si>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</si>
  <si>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</si>
  <si>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</si>
  <si>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</si>
  <si>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</si>
  <si>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</si>
  <si>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</si>
  <si>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</si>
  <si>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</si>
  <si>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</si>
  <si>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</si>
  <si>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</si>
  <si>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</si>
  <si>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</si>
  <si>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</si>
  <si>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</si>
  <si>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</si>
  <si>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</si>
  <si>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</si>
  <si>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</si>
  <si>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</si>
  <si>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</si>
  <si>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</si>
  <si>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</si>
  <si>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</si>
  <si>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</si>
  <si>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</si>
  <si>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</si>
  <si>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</si>
  <si>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</si>
  <si>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</si>
  <si>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</si>
  <si>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</si>
  <si>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</si>
  <si>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</si>
  <si>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</si>
  <si>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</si>
  <si>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</si>
  <si>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</si>
  <si>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</si>
  <si>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</si>
  <si>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</si>
  <si>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</si>
  <si>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</si>
  <si>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</si>
  <si>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</si>
  <si>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</si>
  <si>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</si>
  <si>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</si>
  <si>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</si>
  <si>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</si>
  <si>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</si>
  <si>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</si>
  <si>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</si>
  <si>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</si>
  <si>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</si>
  <si>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</si>
  <si>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</si>
  <si>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</si>
  <si>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</si>
  <si>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</si>
  <si>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</si>
  <si>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</si>
  <si>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</si>
  <si>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</si>
  <si>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</si>
  <si>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</si>
  <si>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</si>
  <si>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</si>
  <si>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</si>
  <si>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</si>
  <si>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</si>
  <si>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</si>
  <si>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</si>
  <si>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</si>
  <si>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</si>
  <si>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</si>
  <si>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</si>
  <si>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</si>
  <si>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</si>
  <si>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</si>
  <si>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</si>
  <si>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</si>
  <si>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</si>
  <si>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</si>
  <si>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</si>
  <si>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</si>
  <si>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</si>
  <si>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</si>
  <si>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</si>
  <si>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</si>
  <si>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</si>
  <si>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</si>
  <si>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</si>
  <si>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</si>
  <si>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</si>
  <si>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</si>
  <si>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</si>
  <si>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</si>
  <si>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</si>
  <si>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</si>
  <si>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</si>
  <si>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</si>
  <si>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</si>
  <si>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</si>
  <si>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</si>
  <si>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</si>
  <si>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</si>
  <si>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</si>
  <si>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</si>
  <si>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</si>
  <si>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</si>
  <si>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</si>
  <si>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</si>
  <si>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</si>
  <si>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</si>
  <si>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</si>
  <si>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</si>
  <si>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</si>
  <si>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</si>
  <si>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</si>
  <si>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</si>
  <si>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</si>
  <si>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</si>
  <si>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</si>
  <si>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</si>
  <si>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</si>
  <si>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</si>
  <si>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</si>
  <si>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</si>
  <si>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</si>
  <si>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</si>
  <si>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</si>
  <si>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</si>
  <si>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</si>
  <si>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</si>
  <si>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</si>
  <si>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</si>
  <si>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</si>
  <si>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</si>
  <si>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</si>
  <si>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</si>
  <si>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</si>
  <si>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</si>
  <si>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</si>
  <si>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</si>
  <si>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</si>
  <si>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</si>
  <si>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</si>
  <si>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</si>
  <si>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</si>
  <si>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</si>
  <si>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</si>
  <si>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</si>
  <si>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</si>
  <si>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</si>
  <si>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</si>
  <si>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</si>
  <si>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</si>
  <si>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</si>
  <si>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</si>
  <si>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</si>
  <si>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</si>
  <si>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</si>
  <si>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</si>
  <si>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</si>
  <si>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</si>
  <si>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</si>
  <si>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</si>
  <si>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</si>
  <si>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</si>
  <si>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</si>
  <si>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</si>
  <si>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</si>
  <si>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</si>
  <si>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</si>
  <si>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</si>
  <si>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</si>
  <si>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</si>
  <si>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</si>
  <si>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</si>
  <si>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</si>
  <si>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</si>
  <si>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</si>
  <si>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</si>
  <si>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</si>
  <si>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</si>
  <si>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</si>
  <si>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</si>
  <si>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</si>
  <si>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</si>
  <si>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</si>
  <si>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</si>
  <si>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</si>
  <si>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</si>
  <si>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</si>
  <si>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</si>
  <si>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</si>
  <si>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</si>
  <si>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</si>
  <si>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</si>
  <si>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</si>
  <si>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</si>
  <si>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</si>
  <si>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</si>
  <si>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</si>
  <si>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</si>
  <si>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</si>
  <si>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</si>
  <si>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</si>
  <si>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</si>
  <si>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</si>
  <si>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</si>
  <si>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</si>
  <si>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</si>
  <si>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</si>
  <si>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</si>
  <si>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</si>
  <si>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</si>
  <si>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</si>
  <si>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</si>
  <si>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</si>
  <si>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</si>
  <si>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</si>
  <si>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</si>
  <si>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</si>
  <si>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</si>
  <si>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</si>
  <si>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</si>
  <si>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</si>
  <si>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</si>
  <si>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</si>
  <si>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</si>
  <si>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</si>
  <si>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</si>
  <si>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</si>
  <si>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</si>
  <si>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</si>
  <si>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</si>
  <si>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</si>
  <si>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</si>
  <si>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</si>
  <si>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</si>
  <si>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</si>
  <si>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</si>
  <si>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</si>
  <si>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</si>
  <si>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</si>
  <si>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</si>
  <si>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</si>
  <si>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</si>
  <si>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</si>
  <si>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</si>
  <si>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</si>
  <si>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</si>
  <si>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</si>
  <si>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</si>
  <si>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</si>
  <si>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</si>
  <si>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</si>
  <si>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</si>
  <si>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</si>
  <si>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</si>
  <si>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</si>
  <si>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</si>
  <si>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</si>
  <si>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</si>
  <si>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</si>
  <si>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</si>
  <si>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</si>
  <si>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</si>
  <si>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</si>
  <si>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</si>
  <si>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</si>
  <si>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</si>
  <si>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</si>
  <si>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</si>
  <si>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</si>
  <si>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</si>
  <si>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</si>
  <si>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</si>
  <si>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</si>
  <si>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</si>
  <si>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</si>
  <si>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</si>
  <si>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</si>
  <si>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</si>
  <si>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</si>
  <si>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</si>
  <si>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</si>
  <si>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</si>
  <si>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</si>
  <si>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</si>
  <si>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</si>
  <si>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</si>
  <si>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</si>
  <si>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</si>
  <si>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</si>
  <si>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</si>
  <si>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</si>
  <si>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</si>
  <si>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</si>
  <si>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</si>
  <si>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</si>
  <si>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</si>
  <si>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</si>
  <si>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</si>
  <si>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</si>
  <si>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</si>
  <si>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</si>
  <si>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</si>
  <si>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</si>
  <si>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</si>
  <si>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</si>
  <si>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</si>
  <si>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</si>
  <si>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</si>
  <si>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</si>
  <si>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</si>
  <si>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</si>
  <si>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</si>
  <si>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</si>
  <si>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</si>
  <si>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</si>
  <si>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</si>
  <si>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</si>
  <si>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</si>
  <si>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</si>
  <si>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</si>
  <si>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</si>
  <si>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</si>
  <si>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</si>
  <si>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</si>
  <si>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</si>
  <si>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</si>
  <si>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</si>
  <si>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</si>
  <si>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</si>
  <si>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</si>
  <si>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</si>
  <si>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</si>
  <si>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</si>
  <si>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</si>
  <si>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</si>
  <si>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</si>
  <si>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</si>
  <si>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</si>
  <si>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</si>
  <si>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</si>
  <si>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</si>
  <si>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</si>
  <si>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</si>
  <si>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</si>
  <si>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</si>
  <si>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</si>
  <si>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</si>
  <si>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</si>
  <si>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</si>
  <si>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</si>
  <si>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</si>
  <si>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</si>
  <si>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</si>
  <si>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</si>
  <si>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</si>
  <si>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</si>
  <si>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</si>
  <si>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</si>
  <si>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</si>
  <si>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</si>
  <si>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</si>
  <si>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</si>
  <si>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</si>
  <si>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</si>
  <si>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</si>
  <si>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</si>
  <si>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</si>
  <si>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</si>
  <si>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</si>
  <si>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</si>
  <si>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</si>
  <si>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</si>
  <si>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</si>
  <si>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</si>
  <si>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</si>
  <si>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</si>
  <si>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</si>
  <si>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</si>
  <si>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</si>
  <si>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</si>
  <si>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</si>
  <si>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</si>
  <si>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</si>
  <si>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</si>
  <si>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</si>
  <si>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</si>
  <si>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</si>
  <si>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</si>
  <si>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</si>
  <si>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</si>
  <si>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</si>
  <si>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</si>
  <si>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</si>
  <si>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</si>
  <si>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</si>
  <si>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</si>
  <si>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</si>
  <si>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</si>
  <si>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</si>
  <si>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</si>
  <si>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</si>
  <si>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</si>
  <si>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</si>
  <si>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</si>
  <si>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</si>
  <si>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</si>
  <si>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</si>
  <si>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</si>
  <si>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</si>
  <si>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</si>
  <si>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</si>
  <si>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</si>
  <si>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</si>
  <si>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</si>
  <si>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</si>
  <si>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</si>
  <si>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</si>
  <si>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</si>
  <si>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</si>
  <si>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</si>
  <si>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</si>
  <si>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</si>
  <si>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</si>
  <si>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</si>
  <si>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</si>
  <si>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</si>
  <si>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</si>
  <si>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</si>
  <si>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</si>
  <si>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</si>
  <si>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</si>
  <si>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</si>
  <si>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</si>
  <si>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</si>
  <si>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</si>
  <si>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</si>
  <si>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</si>
  <si>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</si>
  <si>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</si>
  <si>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</si>
  <si>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</si>
  <si>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</si>
  <si>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</si>
  <si>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</si>
  <si>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</si>
  <si>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</si>
  <si>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</si>
  <si>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</si>
  <si>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</si>
  <si>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</si>
  <si>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</si>
  <si>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</si>
  <si>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</si>
  <si>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</si>
  <si>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</si>
  <si>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</si>
  <si>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</si>
  <si>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</si>
  <si>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</si>
  <si>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</si>
  <si>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</si>
  <si>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</si>
  <si>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</si>
  <si>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</si>
  <si>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</si>
  <si>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</si>
  <si>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</si>
  <si>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</si>
  <si>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</si>
  <si>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</si>
  <si>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</si>
  <si>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</si>
  <si>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</si>
  <si>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</si>
  <si>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</si>
  <si>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</si>
  <si>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</si>
  <si>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</si>
  <si>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</si>
  <si>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</si>
  <si>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</si>
  <si>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</si>
  <si>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</si>
  <si>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</si>
  <si>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</si>
  <si>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</si>
  <si>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</si>
  <si>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</si>
  <si>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</si>
  <si>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</si>
  <si>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</si>
  <si>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</si>
  <si>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</si>
  <si>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</si>
  <si>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</si>
  <si>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</si>
  <si>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</si>
  <si>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</si>
  <si>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</si>
  <si>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</si>
  <si>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</si>
  <si>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</si>
  <si>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</si>
  <si>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</si>
  <si>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</si>
  <si>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</si>
  <si>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</si>
  <si>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</si>
  <si>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</si>
  <si>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</si>
  <si>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</si>
  <si>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</si>
  <si>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</si>
  <si>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</si>
  <si>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</si>
  <si>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</si>
  <si>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</si>
  <si>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</si>
  <si>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</si>
  <si>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</si>
  <si>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</si>
  <si>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</si>
  <si>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</si>
  <si>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</si>
  <si>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</si>
  <si>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</si>
  <si>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</si>
  <si>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</si>
  <si>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</si>
  <si>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</si>
  <si>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</si>
  <si>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</si>
  <si>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</si>
  <si>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</si>
  <si>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</si>
  <si>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</si>
  <si>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</si>
  <si>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</si>
  <si>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</si>
  <si>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</si>
  <si>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</si>
  <si>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</si>
  <si>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</si>
  <si>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</si>
  <si>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</si>
  <si>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</si>
  <si>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</si>
  <si>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</si>
  <si>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</si>
  <si>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</si>
  <si>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</si>
  <si>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</si>
  <si>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</si>
  <si>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</si>
  <si>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</si>
  <si>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</si>
  <si>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</si>
  <si>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</si>
  <si>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</si>
  <si>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</si>
  <si>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</si>
  <si>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</si>
  <si>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</si>
  <si>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</si>
  <si>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</si>
  <si>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</si>
  <si>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</si>
  <si>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</si>
  <si>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</si>
  <si>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</si>
  <si>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</si>
  <si>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</si>
  <si>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</si>
  <si>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</si>
  <si>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</si>
  <si>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</si>
  <si>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</si>
  <si>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</si>
  <si>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</si>
  <si>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</si>
  <si>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</si>
  <si>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</si>
  <si>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</si>
  <si>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</si>
  <si>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</si>
  <si>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</si>
  <si>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</si>
  <si>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</si>
  <si>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</si>
  <si>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</si>
  <si>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</si>
  <si>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</si>
  <si>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</si>
  <si>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</si>
  <si>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</si>
  <si>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</si>
  <si>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</si>
  <si>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</si>
  <si>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</si>
  <si>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</si>
  <si>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</si>
  <si>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</si>
  <si>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</si>
  <si>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</si>
  <si>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</si>
  <si>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</si>
  <si>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</si>
  <si>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</si>
  <si>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</si>
  <si>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</si>
  <si>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</si>
  <si>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</si>
  <si>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</si>
  <si>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</si>
  <si>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</si>
  <si>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</si>
  <si>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</si>
  <si>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</si>
  <si>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</si>
  <si>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</si>
  <si>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</si>
  <si>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</si>
  <si>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</si>
  <si>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</si>
  <si>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</si>
  <si>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</si>
  <si>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</si>
  <si>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</si>
  <si>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</si>
  <si>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</si>
  <si>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</si>
  <si>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</si>
  <si>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</si>
  <si>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</si>
  <si>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</si>
  <si>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</si>
  <si>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</si>
  <si>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</si>
  <si>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</si>
  <si>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</si>
  <si>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</si>
  <si>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</si>
  <si>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</si>
  <si>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</si>
  <si>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</si>
  <si>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</si>
  <si>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</si>
  <si>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</si>
  <si>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</si>
  <si>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</si>
  <si>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</si>
  <si>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</si>
  <si>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</si>
  <si>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</si>
  <si>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</si>
  <si>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</si>
  <si>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</si>
  <si>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</si>
  <si>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</si>
  <si>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</si>
  <si>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</si>
  <si>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</si>
  <si>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</si>
  <si>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</si>
  <si>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</si>
  <si>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</si>
  <si>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</si>
  <si>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</si>
  <si>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</si>
  <si>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</si>
  <si>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</si>
  <si>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</si>
  <si>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</si>
  <si>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</si>
  <si>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</si>
  <si>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</si>
  <si>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</si>
  <si>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</si>
  <si>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</si>
  <si>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</si>
  <si>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</si>
  <si>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</si>
  <si>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</si>
  <si>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</si>
  <si>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</si>
  <si>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</si>
  <si>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</si>
  <si>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</si>
  <si>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</si>
  <si>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</si>
  <si>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</si>
  <si>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</si>
  <si>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</si>
  <si>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</si>
  <si>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</si>
  <si>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</si>
  <si>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</si>
  <si>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</si>
  <si>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</si>
  <si>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</si>
  <si>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</si>
  <si>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</si>
  <si>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</si>
  <si>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</si>
  <si>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</si>
  <si>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</si>
  <si>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</si>
  <si>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</si>
  <si>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</si>
  <si>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</si>
  <si>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</si>
  <si>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</si>
  <si>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</si>
  <si>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</si>
  <si>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</si>
  <si>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</si>
  <si>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</si>
  <si>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</si>
  <si>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</si>
  <si>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</si>
  <si>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</si>
  <si>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</si>
  <si>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</si>
  <si>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</si>
  <si>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</si>
  <si>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</si>
  <si>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</si>
  <si>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</si>
  <si>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</si>
  <si>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</si>
  <si>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</si>
  <si>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</si>
  <si>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</si>
  <si>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</si>
  <si>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</si>
  <si>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</si>
  <si>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</si>
  <si>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</si>
  <si>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</si>
  <si>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</si>
  <si>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</si>
  <si>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</si>
  <si>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</si>
  <si>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</si>
  <si>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</si>
  <si>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</si>
  <si>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</si>
  <si>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</si>
  <si>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</si>
  <si>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</si>
  <si>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</si>
  <si>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</si>
  <si>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</si>
  <si>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</si>
  <si>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</si>
  <si>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</si>
  <si>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</si>
  <si>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</si>
  <si>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</si>
  <si>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</si>
  <si>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</si>
  <si>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</si>
  <si>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</si>
  <si>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</si>
  <si>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</si>
  <si>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</si>
  <si>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</si>
  <si>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</si>
  <si>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</si>
  <si>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</si>
  <si>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</si>
  <si>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</si>
  <si>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</si>
  <si>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</si>
  <si>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</si>
  <si>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</si>
  <si>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</si>
  <si>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</si>
  <si>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</si>
  <si>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</si>
  <si>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</si>
  <si>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</si>
  <si>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</si>
  <si>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</si>
  <si>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</si>
  <si>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</si>
  <si>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</si>
  <si>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</si>
  <si>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</si>
  <si>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</si>
  <si>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</si>
  <si>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</si>
  <si>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</si>
  <si>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</si>
  <si>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</si>
  <si>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</si>
  <si>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</si>
  <si>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</si>
  <si>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</si>
  <si>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</si>
  <si>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</si>
  <si>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</si>
  <si>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</si>
  <si>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</si>
  <si>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</si>
  <si>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</si>
  <si>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</si>
  <si>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</si>
  <si>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</si>
  <si>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</si>
  <si>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</si>
  <si>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</si>
  <si>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</si>
  <si>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</si>
  <si>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</si>
  <si>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</si>
  <si>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</si>
  <si>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</si>
  <si>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</si>
  <si>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</si>
  <si>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</si>
  <si>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</si>
  <si>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</si>
  <si>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</si>
  <si>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</si>
  <si>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</si>
  <si>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</si>
  <si>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</si>
  <si>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</si>
  <si>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</si>
  <si>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</si>
  <si>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</si>
  <si>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</si>
  <si>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</si>
  <si>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</si>
  <si>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</si>
  <si>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</si>
  <si>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</si>
  <si>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</si>
  <si>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</si>
  <si>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</si>
  <si>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</si>
  <si>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</si>
  <si>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</si>
  <si>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</si>
  <si>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</si>
  <si>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</si>
  <si>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</si>
  <si>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</si>
  <si>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</si>
  <si>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</si>
  <si>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</si>
  <si>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</si>
  <si>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</si>
  <si>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</si>
  <si>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</si>
  <si>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</si>
  <si>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</si>
  <si>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</si>
  <si>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</si>
  <si>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</si>
  <si>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</si>
  <si>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</si>
  <si>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</si>
  <si>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</si>
  <si>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</si>
  <si>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</si>
  <si>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</si>
  <si>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</si>
  <si>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</si>
  <si>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</si>
  <si>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</si>
  <si>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</si>
  <si>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</si>
  <si>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</si>
  <si>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</si>
  <si>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</si>
  <si>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</si>
  <si>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</si>
  <si>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</si>
  <si>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</si>
  <si>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</si>
  <si>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</si>
  <si>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</si>
  <si>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</si>
  <si>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</si>
  <si>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</si>
  <si>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</si>
  <si>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</si>
  <si>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</si>
  <si>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</si>
  <si>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</si>
  <si>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</si>
  <si>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</si>
  <si>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</si>
  <si>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</si>
  <si>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</si>
  <si>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</si>
  <si>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</si>
  <si>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</si>
  <si>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</si>
  <si>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</si>
  <si>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</si>
  <si>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</si>
  <si>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</si>
  <si>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</si>
  <si>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</si>
  <si>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</si>
  <si>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</si>
  <si>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</si>
  <si>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</si>
  <si>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</si>
  <si>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</si>
  <si>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</si>
  <si>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</si>
  <si>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</si>
  <si>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</si>
  <si>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</si>
  <si>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</si>
  <si>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</si>
  <si>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</si>
  <si>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</si>
  <si>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</si>
  <si>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</si>
  <si>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</si>
  <si>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</si>
  <si>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</si>
  <si>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</si>
  <si>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</si>
  <si>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</si>
  <si>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</si>
  <si>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</si>
  <si>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</si>
  <si>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</si>
  <si>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</si>
  <si>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</si>
  <si>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</si>
  <si>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</si>
  <si>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</si>
  <si>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</si>
  <si>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</si>
  <si>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</si>
  <si>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</si>
  <si>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</si>
  <si>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</si>
  <si>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</si>
  <si>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</si>
  <si>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</si>
  <si>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</si>
  <si>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</si>
  <si>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</si>
  <si>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</si>
  <si>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</si>
  <si>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</si>
  <si>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</si>
  <si>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</si>
  <si>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</si>
  <si>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</si>
  <si>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</si>
  <si>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</si>
  <si>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</si>
  <si>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</si>
  <si>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</si>
  <si>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</si>
  <si>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</si>
  <si>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</si>
  <si>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</si>
  <si>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</si>
  <si>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</si>
  <si>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</si>
  <si>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</si>
  <si>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</si>
  <si>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</si>
  <si>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</si>
  <si>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</si>
  <si>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</si>
  <si>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</si>
  <si>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</si>
  <si>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</si>
  <si>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</si>
  <si>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</si>
  <si>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</si>
  <si>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</si>
  <si>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</si>
  <si>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</si>
  <si>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</si>
  <si>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</si>
  <si>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</si>
  <si>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</si>
  <si>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</si>
  <si>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</si>
  <si>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</si>
  <si>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</si>
  <si>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</si>
  <si>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</si>
  <si>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</si>
  <si>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</si>
  <si>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</si>
  <si>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</si>
  <si>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</si>
  <si>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</si>
  <si>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</si>
  <si>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</si>
  <si>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</si>
  <si>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</si>
  <si>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</si>
  <si>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</si>
  <si>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</si>
  <si>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</si>
  <si>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</si>
  <si>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</si>
  <si>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</si>
  <si>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</si>
  <si>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</si>
  <si>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</si>
  <si>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</si>
  <si>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</si>
  <si>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</si>
  <si>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</si>
  <si>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</si>
  <si>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</si>
  <si>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</si>
  <si>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</si>
  <si>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</si>
  <si>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</si>
  <si>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</si>
  <si>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</si>
  <si>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</si>
  <si>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</si>
  <si>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</si>
  <si>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</si>
  <si>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</si>
  <si>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</si>
  <si>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</si>
  <si>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</si>
  <si>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</si>
  <si>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</si>
  <si>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</si>
  <si>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</si>
  <si>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</si>
  <si>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</si>
  <si>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</si>
  <si>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</si>
  <si>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</si>
  <si>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</si>
  <si>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</si>
  <si>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</si>
  <si>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</si>
  <si>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</si>
  <si>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</si>
  <si>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</si>
  <si>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</si>
  <si>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</si>
  <si>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</si>
  <si>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</si>
  <si>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</si>
  <si>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</si>
  <si>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</si>
  <si>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</si>
  <si>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</si>
  <si>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</si>
  <si>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</si>
  <si>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</si>
  <si>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</si>
  <si>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</si>
  <si>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</si>
  <si>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</si>
  <si>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</si>
  <si>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</si>
  <si>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</si>
  <si>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</si>
  <si>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</si>
  <si>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</si>
  <si>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</si>
  <si>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</si>
  <si>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</si>
  <si>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</si>
  <si>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</si>
  <si>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</si>
  <si>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</si>
  <si>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</si>
  <si>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</si>
  <si>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</si>
  <si>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</si>
  <si>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</si>
  <si>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</si>
  <si>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</si>
  <si>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</si>
  <si>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</si>
  <si>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</si>
  <si>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</si>
  <si>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</si>
  <si>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</si>
  <si>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</si>
  <si>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</si>
  <si>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</si>
  <si>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</si>
  <si>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</si>
  <si>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</si>
  <si>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</si>
  <si>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</si>
  <si>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</si>
  <si>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</si>
  <si>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</si>
  <si>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</si>
  <si>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</si>
  <si>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</si>
  <si>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</si>
  <si>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</si>
  <si>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</si>
  <si>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</si>
  <si>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</si>
  <si>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</si>
  <si>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</si>
  <si>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</si>
  <si>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</si>
  <si>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</si>
  <si>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</si>
  <si>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</si>
  <si>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</si>
  <si>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</si>
  <si>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</si>
  <si>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</si>
  <si>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</si>
  <si>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</si>
  <si>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</si>
  <si>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</si>
  <si>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</si>
  <si>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</si>
  <si>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</si>
  <si>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</si>
  <si>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</si>
  <si>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</si>
  <si>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</si>
  <si>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</si>
  <si>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</si>
  <si>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</si>
  <si>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</si>
  <si>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</si>
  <si>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</si>
  <si>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</si>
  <si>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</si>
  <si>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</si>
  <si>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</si>
  <si>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</si>
  <si>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</si>
  <si>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</si>
  <si>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</si>
  <si>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</si>
  <si>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</si>
  <si>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</si>
  <si>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</si>
  <si>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</si>
  <si>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</si>
  <si>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</si>
  <si>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</si>
  <si>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</si>
  <si>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</si>
  <si>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</si>
  <si>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</si>
  <si>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</si>
  <si>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</si>
  <si>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</si>
  <si>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</si>
  <si>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</si>
  <si>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</si>
  <si>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</si>
  <si>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</si>
  <si>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</si>
  <si>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</si>
  <si>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</si>
  <si>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</si>
  <si>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</si>
  <si>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</si>
  <si>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</si>
  <si>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</si>
  <si>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</si>
  <si>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</si>
  <si>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</si>
  <si>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</si>
  <si>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</si>
  <si>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</si>
  <si>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</si>
  <si>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</si>
  <si>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</si>
  <si>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</si>
  <si>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</si>
  <si>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</si>
  <si>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</si>
  <si>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</si>
  <si>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</si>
  <si>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</si>
  <si>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</si>
  <si>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</si>
  <si>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</si>
  <si>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</si>
  <si>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</si>
  <si>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</si>
  <si>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</si>
  <si>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</si>
  <si>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</si>
  <si>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</si>
  <si>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</si>
  <si>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</si>
  <si>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</si>
  <si>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</si>
  <si>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</si>
  <si>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</si>
  <si>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</si>
  <si>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</si>
  <si>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</si>
  <si>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</si>
  <si>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</si>
  <si>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</si>
  <si>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</si>
  <si>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</si>
  <si>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</si>
  <si>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</si>
  <si>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</si>
  <si>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</si>
  <si>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</si>
  <si>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</si>
  <si>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</si>
  <si>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</si>
  <si>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</si>
  <si>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</si>
  <si>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</si>
  <si>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</si>
  <si>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</si>
  <si>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</si>
  <si>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</si>
  <si>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</si>
  <si>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</si>
  <si>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</si>
  <si>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</si>
  <si>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</si>
  <si>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</si>
  <si>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</si>
  <si>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</si>
  <si>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</si>
  <si>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</si>
  <si>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</si>
  <si>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</si>
  <si>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</si>
  <si>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</si>
  <si>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</si>
  <si>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</si>
  <si>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</si>
  <si>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</si>
  <si>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</si>
  <si>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</si>
  <si>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</si>
  <si>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</si>
  <si>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</si>
  <si>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</si>
  <si>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</si>
  <si>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</si>
  <si>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</si>
  <si>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</si>
  <si>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</si>
  <si>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</si>
  <si>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</si>
  <si>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</si>
  <si>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</si>
  <si>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</si>
  <si>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</si>
  <si>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</si>
  <si>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</si>
  <si>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</si>
  <si>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</si>
  <si>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</si>
  <si>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</si>
  <si>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</si>
  <si>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</si>
  <si>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</si>
  <si>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</si>
  <si>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</si>
  <si>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</si>
  <si>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</si>
  <si>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</si>
  <si>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</si>
  <si>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</si>
  <si>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</si>
  <si>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</si>
  <si>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</si>
  <si>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</si>
  <si>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</si>
  <si>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</si>
  <si>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</si>
  <si>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</si>
  <si>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</si>
  <si>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</si>
  <si>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</si>
  <si>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</si>
  <si>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</si>
  <si>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</si>
  <si>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</si>
  <si>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</si>
  <si>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</si>
  <si>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</si>
  <si>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</si>
  <si>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</si>
  <si>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</si>
  <si>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</si>
  <si>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</si>
  <si>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</si>
  <si>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</si>
  <si>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</si>
  <si>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</si>
  <si>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</si>
  <si>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</si>
  <si>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</si>
  <si>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</si>
  <si>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</si>
  <si>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</si>
  <si>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</si>
  <si>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</si>
  <si>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</si>
  <si>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</si>
  <si>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</si>
  <si>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</si>
  <si>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</si>
  <si>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</si>
  <si>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</si>
  <si>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</si>
  <si>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</si>
  <si>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</si>
  <si>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</si>
  <si>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</si>
  <si>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</si>
  <si>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</si>
  <si>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</si>
  <si>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</si>
  <si>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</si>
  <si>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</si>
  <si>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</si>
  <si>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</si>
  <si>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</si>
  <si>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</si>
  <si>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</si>
  <si>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</si>
  <si>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</si>
  <si>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</si>
  <si>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</si>
  <si>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</si>
  <si>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</si>
  <si>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</si>
  <si>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</si>
  <si>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</si>
  <si>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</si>
  <si>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</si>
  <si>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</si>
  <si>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</si>
  <si>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</si>
  <si>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</si>
  <si>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</si>
  <si>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</si>
  <si>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</si>
  <si>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</si>
  <si>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</si>
  <si>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</si>
  <si>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</si>
  <si>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</si>
  <si>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</si>
  <si>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</si>
  <si>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</si>
  <si>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</si>
  <si>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</si>
  <si>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</si>
  <si>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</si>
  <si>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</si>
  <si>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</si>
  <si>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</si>
  <si>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</si>
  <si>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</si>
  <si>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</si>
  <si>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</si>
  <si>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</si>
  <si>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</si>
  <si>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</si>
  <si>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</si>
  <si>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</si>
  <si>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</si>
  <si>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</si>
  <si>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</si>
  <si>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</si>
  <si>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</si>
  <si>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</si>
  <si>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</si>
  <si>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</si>
  <si>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</si>
  <si>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</si>
  <si>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</si>
  <si>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</si>
  <si>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</si>
  <si>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</si>
  <si>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</si>
  <si>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</si>
  <si>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</si>
  <si>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</si>
  <si>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</si>
  <si>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</si>
  <si>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</si>
  <si>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</si>
  <si>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</si>
  <si>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</si>
  <si>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</si>
  <si>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</si>
  <si>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</si>
  <si>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</si>
  <si>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</si>
  <si>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</si>
  <si>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</si>
  <si>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</si>
  <si>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</si>
  <si>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</si>
  <si>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</si>
  <si>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</si>
  <si>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</si>
  <si>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</si>
  <si>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</si>
  <si>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</si>
  <si>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</si>
  <si>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</si>
  <si>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</si>
  <si>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</si>
  <si>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</si>
  <si>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</si>
  <si>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</si>
  <si>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</si>
  <si>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</si>
  <si>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</si>
  <si>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</si>
  <si>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</si>
  <si>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</si>
  <si>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</si>
  <si>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</si>
  <si>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</si>
  <si>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</si>
  <si>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</si>
  <si>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</si>
  <si>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</si>
  <si>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</si>
  <si>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</si>
  <si>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</si>
  <si>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</si>
  <si>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</si>
  <si>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</si>
  <si>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</si>
  <si>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</si>
  <si>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</si>
  <si>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</si>
  <si>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</si>
  <si>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</si>
  <si>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</si>
  <si>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</si>
  <si>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</si>
  <si>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</si>
  <si>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</si>
  <si>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</si>
  <si>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</si>
  <si>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</si>
  <si>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</si>
  <si>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</si>
  <si>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</si>
  <si>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</si>
  <si>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</si>
  <si>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</si>
  <si>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</si>
  <si>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</si>
  <si>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</si>
  <si>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</si>
  <si>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</si>
  <si>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</si>
  <si>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</si>
  <si>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</si>
  <si>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</si>
  <si>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</si>
  <si>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</si>
  <si>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</si>
  <si>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</si>
  <si>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</si>
  <si>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</si>
  <si>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</si>
  <si>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</si>
  <si>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</si>
  <si>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</si>
  <si>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</si>
  <si>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</si>
  <si>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</si>
  <si>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</si>
  <si>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</si>
  <si>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</si>
  <si>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</si>
  <si>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</si>
  <si>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</si>
  <si>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</si>
  <si>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</si>
  <si>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</si>
  <si>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</si>
  <si>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</si>
  <si>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</si>
  <si>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</si>
  <si>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</si>
  <si>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</si>
  <si>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</si>
  <si>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</si>
  <si>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</si>
  <si>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</si>
  <si>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</si>
  <si>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</si>
  <si>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</si>
  <si>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</si>
  <si>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</si>
  <si>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</si>
  <si>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</si>
  <si>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</si>
  <si>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</si>
  <si>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</si>
  <si>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</si>
  <si>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</si>
  <si>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</si>
  <si>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</si>
  <si>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</si>
  <si>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</si>
  <si>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</si>
  <si>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</si>
  <si>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</si>
  <si>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</si>
  <si>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</si>
  <si>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</si>
  <si>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</si>
  <si>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</si>
  <si>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</si>
  <si>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</si>
  <si>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</si>
  <si>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</si>
  <si>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</si>
  <si>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</si>
  <si>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</si>
  <si>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</si>
  <si>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</si>
  <si>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</si>
  <si>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</si>
  <si>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</si>
  <si>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</si>
  <si>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</si>
  <si>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</si>
  <si>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</si>
  <si>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</si>
  <si>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</si>
  <si>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</si>
  <si>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</si>
  <si>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</si>
  <si>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</si>
  <si>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</si>
  <si>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</si>
  <si>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</si>
  <si>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</si>
  <si>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</si>
  <si>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</si>
  <si>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</si>
  <si>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</si>
  <si>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</si>
  <si>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</si>
  <si>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</si>
  <si>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</si>
  <si>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</si>
  <si>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</si>
  <si>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</si>
  <si>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</si>
  <si>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</si>
  <si>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</si>
  <si>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</si>
  <si>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</si>
  <si>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</si>
  <si>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</si>
  <si>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</si>
  <si>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</si>
  <si>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</si>
  <si>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</si>
  <si>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</si>
  <si>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</si>
  <si>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</si>
  <si>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</si>
  <si>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</si>
  <si>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</si>
  <si>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</si>
  <si>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</si>
  <si>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</si>
  <si>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</si>
  <si>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</si>
  <si>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</si>
  <si>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</si>
  <si>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</si>
  <si>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</si>
  <si>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</si>
  <si>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</si>
  <si>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</si>
  <si>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</si>
  <si>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</si>
  <si>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</si>
  <si>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</si>
  <si>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</si>
  <si>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</si>
  <si>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</si>
  <si>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</si>
  <si>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</si>
  <si>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</si>
  <si>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</si>
  <si>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</si>
  <si>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</si>
  <si>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</si>
  <si>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</si>
  <si>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</si>
  <si>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</si>
  <si>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</si>
  <si>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</si>
  <si>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</si>
  <si>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</si>
  <si>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</si>
  <si>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</si>
  <si>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</si>
  <si>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</si>
  <si>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</si>
  <si>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</si>
  <si>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</si>
  <si>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</si>
  <si>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</si>
  <si>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</si>
  <si>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</si>
  <si>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</si>
  <si>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</si>
  <si>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</si>
  <si>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</si>
  <si>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</si>
  <si>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</si>
  <si>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</si>
  <si>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</si>
  <si>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</si>
  <si>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</si>
  <si>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</si>
  <si>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</si>
  <si>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</si>
  <si>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</si>
  <si>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</si>
  <si>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</si>
  <si>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</si>
  <si>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</si>
  <si>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</si>
  <si>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</si>
  <si>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</si>
  <si>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</si>
  <si>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</si>
  <si>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</si>
  <si>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</si>
  <si>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</si>
  <si>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</si>
  <si>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</si>
  <si>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</si>
  <si>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</si>
  <si>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</si>
  <si>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</si>
  <si>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</si>
  <si>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</si>
  <si>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</si>
  <si>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</si>
  <si>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</si>
  <si>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</si>
  <si>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</si>
  <si>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</si>
  <si>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</si>
  <si>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</si>
  <si>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</si>
  <si>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</si>
  <si>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</si>
  <si>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</si>
  <si>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</si>
  <si>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</si>
  <si>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</si>
  <si>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</si>
  <si>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</si>
  <si>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</si>
  <si>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</si>
  <si>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</si>
  <si>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</si>
  <si>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</si>
  <si>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</si>
  <si>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</si>
  <si>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</si>
  <si>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</si>
  <si>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</si>
  <si>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</si>
  <si>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</si>
  <si>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</si>
  <si>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</si>
  <si>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</si>
  <si>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</si>
  <si>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</si>
  <si>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</si>
  <si>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</si>
  <si>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</si>
  <si>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</si>
  <si>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</si>
  <si>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</si>
  <si>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</si>
  <si>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</si>
  <si>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</si>
  <si>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</si>
  <si>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</si>
  <si>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</si>
  <si>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</si>
  <si>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</si>
  <si>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</si>
  <si>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</si>
  <si>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</si>
  <si>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</si>
  <si>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</si>
  <si>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</si>
  <si>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</si>
  <si>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</si>
  <si>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</si>
  <si>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</si>
  <si>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</si>
  <si>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</si>
  <si>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</si>
  <si>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</si>
  <si>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</si>
  <si>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</si>
  <si>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</si>
  <si>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</si>
  <si>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</si>
  <si>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</si>
  <si>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</si>
  <si>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</si>
  <si>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</si>
  <si>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</si>
  <si>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</si>
  <si>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</si>
  <si>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</si>
  <si>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</si>
  <si>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</si>
  <si>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</si>
  <si>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</si>
  <si>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</si>
  <si>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</si>
  <si>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</si>
  <si>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</si>
  <si>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</si>
  <si>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</si>
  <si>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</si>
  <si>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</si>
  <si>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</si>
  <si>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</si>
  <si>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</si>
  <si>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</si>
  <si>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</si>
  <si>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</si>
  <si>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</si>
  <si>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</si>
  <si>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</si>
  <si>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</si>
  <si>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</si>
  <si>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</si>
  <si>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</si>
  <si>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</si>
  <si>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</si>
  <si>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</si>
  <si>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</si>
  <si>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</si>
  <si>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</si>
  <si>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</si>
  <si>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</si>
  <si>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</si>
  <si>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</si>
  <si>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</si>
  <si>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</si>
  <si>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</si>
  <si>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</si>
  <si>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</si>
  <si>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</si>
  <si>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</si>
  <si>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</si>
  <si>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</si>
  <si>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</si>
  <si>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</si>
  <si>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</si>
  <si>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</si>
  <si>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</si>
  <si>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</si>
  <si>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</si>
  <si>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</si>
  <si>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</si>
  <si>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</si>
  <si>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</si>
  <si>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</si>
  <si>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</si>
  <si>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</si>
  <si>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</si>
  <si>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</si>
  <si>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</si>
  <si>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</si>
  <si>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</si>
  <si>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</si>
  <si>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</si>
  <si>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</si>
  <si>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</si>
  <si>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</si>
  <si>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</si>
  <si>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</si>
  <si>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</si>
  <si>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</si>
  <si>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</si>
  <si>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</si>
  <si>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</si>
  <si>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</si>
  <si>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</si>
  <si>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</si>
  <si>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</si>
  <si>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</si>
  <si>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</si>
  <si>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</si>
  <si>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</si>
  <si>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</si>
  <si>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</si>
  <si>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</si>
  <si>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</si>
  <si>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</si>
  <si>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</si>
  <si>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</si>
  <si>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</si>
  <si>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</si>
  <si>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</si>
  <si>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</si>
  <si>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</si>
  <si>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</si>
  <si>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</si>
  <si>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</si>
  <si>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</si>
  <si>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</si>
  <si>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</si>
  <si>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</si>
  <si>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</si>
  <si>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</si>
  <si>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</si>
  <si>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</si>
  <si>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</si>
  <si>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</si>
  <si>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</si>
  <si>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</si>
  <si>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</si>
  <si>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</si>
  <si>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</si>
  <si>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</si>
  <si>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</si>
  <si>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</si>
  <si>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</si>
  <si>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</si>
  <si>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</si>
  <si>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</si>
  <si>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</si>
  <si>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</si>
  <si>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</si>
  <si>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</si>
  <si>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</si>
  <si>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</si>
  <si>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</si>
  <si>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</si>
  <si>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</si>
  <si>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</si>
  <si>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</si>
  <si>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</si>
  <si>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</si>
  <si>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</si>
  <si>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</si>
  <si>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</si>
  <si>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</si>
  <si>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</si>
  <si>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</si>
  <si>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</si>
  <si>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</si>
  <si>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</si>
  <si>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</si>
  <si>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</si>
  <si>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</si>
  <si>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</si>
  <si>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</si>
  <si>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</si>
  <si>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</si>
  <si>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</si>
  <si>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</si>
  <si>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</si>
  <si>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</si>
  <si>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</si>
  <si>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</si>
  <si>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</si>
  <si>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</si>
  <si>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</si>
  <si>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</si>
  <si>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</si>
  <si>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</si>
  <si>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</si>
  <si>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</si>
  <si>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</si>
  <si>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</si>
  <si>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</si>
  <si>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</si>
  <si>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</si>
  <si>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</si>
  <si>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</si>
  <si>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</si>
  <si>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</si>
  <si>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</si>
  <si>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</si>
  <si>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</si>
  <si>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</si>
  <si>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</si>
  <si>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</si>
  <si>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</si>
  <si>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</si>
  <si>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</si>
  <si>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</si>
  <si>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</si>
  <si>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</si>
  <si>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</si>
  <si>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</si>
  <si>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</si>
  <si>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</si>
  <si>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</si>
  <si>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</si>
  <si>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</si>
  <si>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</si>
  <si>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</si>
  <si>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</si>
  <si>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</si>
  <si>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</si>
  <si>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</si>
  <si>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</si>
  <si>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</si>
  <si>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</si>
  <si>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</si>
  <si>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</si>
  <si>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</si>
  <si>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</si>
  <si>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</si>
  <si>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</si>
  <si>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</si>
  <si>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</si>
  <si>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</si>
  <si>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</si>
  <si>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</si>
  <si>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</si>
  <si>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</si>
  <si>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</si>
  <si>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</si>
  <si>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</si>
  <si>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</si>
  <si>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</si>
  <si>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</si>
  <si>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</si>
  <si>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</si>
  <si>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</si>
  <si>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</si>
  <si>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</si>
  <si>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</si>
  <si>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</si>
  <si>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</si>
  <si>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</si>
  <si>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</si>
  <si>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</si>
  <si>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</si>
  <si>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</si>
  <si>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</si>
  <si>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</si>
  <si>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</si>
  <si>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</si>
  <si>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</si>
  <si>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</si>
  <si>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</si>
  <si>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</si>
  <si>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</si>
  <si>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</si>
  <si>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</si>
  <si>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</si>
  <si>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</si>
  <si>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</si>
  <si>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</si>
  <si>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</si>
  <si>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</si>
  <si>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</si>
  <si>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</si>
  <si>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</si>
  <si>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</si>
  <si>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</si>
  <si>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</si>
  <si>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</si>
  <si>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</si>
  <si>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</si>
  <si>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</si>
  <si>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</si>
  <si>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</si>
  <si>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</si>
  <si>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</si>
  <si>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</si>
  <si>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</si>
  <si>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</si>
  <si>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</si>
  <si>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</si>
  <si>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</si>
  <si>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</si>
  <si>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</si>
  <si>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</si>
  <si>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</si>
  <si>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</si>
  <si>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</si>
  <si>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</si>
  <si>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</si>
  <si>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</si>
  <si>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</si>
  <si>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</si>
  <si>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</si>
  <si>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</si>
  <si>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</si>
  <si>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</si>
  <si>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</si>
  <si>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</si>
  <si>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</si>
  <si>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</si>
  <si>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</si>
  <si>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</si>
  <si>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</si>
  <si>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</si>
  <si>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</si>
  <si>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</si>
  <si>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</si>
  <si>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</si>
  <si>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</si>
  <si>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</si>
  <si>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</si>
  <si>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</si>
  <si>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</si>
  <si>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</si>
  <si>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</si>
  <si>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</si>
  <si>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</si>
  <si>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</si>
  <si>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</si>
  <si>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</si>
  <si>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</si>
  <si>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</si>
  <si>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</si>
  <si>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</si>
  <si>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</si>
  <si>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</si>
  <si>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</si>
  <si>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</si>
  <si>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</si>
  <si>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</si>
  <si>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</si>
  <si>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</si>
  <si>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</si>
  <si>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</si>
  <si>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</si>
  <si>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</si>
  <si>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</si>
  <si>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</si>
  <si>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</si>
  <si>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</si>
  <si>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</si>
  <si>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</si>
  <si>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</si>
  <si>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</si>
  <si>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</si>
  <si>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</si>
  <si>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</si>
  <si>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</si>
  <si>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</si>
  <si>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</si>
  <si>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</si>
  <si>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</si>
  <si>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</si>
  <si>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</si>
  <si>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</si>
  <si>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</si>
  <si>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</si>
  <si>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</si>
  <si>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</si>
  <si>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</si>
  <si>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</si>
  <si>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</si>
  <si>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</si>
  <si>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</si>
  <si>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</si>
  <si>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</si>
  <si>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</si>
  <si>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</si>
  <si>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</si>
  <si>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</si>
  <si>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</si>
  <si>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</si>
  <si>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</si>
  <si>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</si>
  <si>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</si>
  <si>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</si>
  <si>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</si>
  <si>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</si>
  <si>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</si>
  <si>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</si>
  <si>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</si>
  <si>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</si>
  <si>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</si>
  <si>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</si>
  <si>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</si>
  <si>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</si>
  <si>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</si>
  <si>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</si>
  <si>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</si>
  <si>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</si>
  <si>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</si>
  <si>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</si>
  <si>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</si>
  <si>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</si>
  <si>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</si>
  <si>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</si>
  <si>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</si>
  <si>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</si>
  <si>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</si>
  <si>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</si>
  <si>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</si>
  <si>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</si>
  <si>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</si>
  <si>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</si>
  <si>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</si>
  <si>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</si>
  <si>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</si>
  <si>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</si>
  <si>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</si>
  <si>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</si>
  <si>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</si>
  <si>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</si>
  <si>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</si>
  <si>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</si>
  <si>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</si>
  <si>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</si>
  <si>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</si>
  <si>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</si>
  <si>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</si>
  <si>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</si>
  <si>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</si>
  <si>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</si>
  <si>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</si>
  <si>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</si>
  <si>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</si>
  <si>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</si>
  <si>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</si>
  <si>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</si>
  <si>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</si>
  <si>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</si>
  <si>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</si>
  <si>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</si>
  <si>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</si>
  <si>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</si>
  <si>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</si>
  <si>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</si>
  <si>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</si>
  <si>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</si>
  <si>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</si>
  <si>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</si>
  <si>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</si>
  <si>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</si>
  <si>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</si>
  <si>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</si>
  <si>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</si>
  <si>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</si>
  <si>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</si>
  <si>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</si>
  <si>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</si>
  <si>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</si>
  <si>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</si>
  <si>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</si>
  <si>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</si>
  <si>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</si>
  <si>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</si>
  <si>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</si>
  <si>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</si>
  <si>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</si>
  <si>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</si>
  <si>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</si>
  <si>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</si>
  <si>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</si>
  <si>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</si>
  <si>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</si>
  <si>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</si>
  <si>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</si>
  <si>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</si>
  <si>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</si>
  <si>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</si>
  <si>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</si>
  <si>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</si>
  <si>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</si>
  <si>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</si>
  <si>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</si>
  <si>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</si>
  <si>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</si>
  <si>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</si>
  <si>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</si>
  <si>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</si>
  <si>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</si>
  <si>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</si>
  <si>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</si>
  <si>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</si>
  <si>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</si>
  <si>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</si>
  <si>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</si>
  <si>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</si>
  <si>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</si>
  <si>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</si>
  <si>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</si>
  <si>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</si>
  <si>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</si>
  <si>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</si>
  <si>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</si>
  <si>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</si>
  <si>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</si>
  <si>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</si>
  <si>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</si>
  <si>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</si>
  <si>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</si>
  <si>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</si>
  <si>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</si>
  <si>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</si>
  <si>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</si>
  <si>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</si>
  <si>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</si>
  <si>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</si>
  <si>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</si>
  <si>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</si>
  <si>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</si>
  <si>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</si>
  <si>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</si>
  <si>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</si>
  <si>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</si>
  <si>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</si>
  <si>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</si>
  <si>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</si>
  <si>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</si>
  <si>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</si>
  <si>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</si>
  <si>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</si>
  <si>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</si>
  <si>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</si>
  <si>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</si>
  <si>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</si>
  <si>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</si>
  <si>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</si>
  <si>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</si>
  <si>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</si>
  <si>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</si>
  <si>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</si>
  <si>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</si>
  <si>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</si>
  <si>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</si>
  <si>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</si>
  <si>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</si>
  <si>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</si>
  <si>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</si>
  <si>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</si>
  <si>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</si>
  <si>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</si>
  <si>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</si>
  <si>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</si>
  <si>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</si>
  <si>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</si>
  <si>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</si>
  <si>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</si>
  <si>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</si>
  <si>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</si>
  <si>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</si>
  <si>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</si>
  <si>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</si>
  <si>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</si>
  <si>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</si>
  <si>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</si>
  <si>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</si>
  <si>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</si>
  <si>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</si>
  <si>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</si>
  <si>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</si>
  <si>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</si>
  <si>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</si>
  <si>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</si>
  <si>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</si>
  <si>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</si>
  <si>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</si>
  <si>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</si>
  <si>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</si>
  <si>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</si>
  <si>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</si>
  <si>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</si>
  <si>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</si>
  <si>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</si>
  <si>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</si>
  <si>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</si>
  <si>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</si>
  <si>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</si>
  <si>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</si>
  <si>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</si>
  <si>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</si>
  <si>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</si>
  <si>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</si>
  <si>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</si>
  <si>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</si>
  <si>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</si>
  <si>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</si>
  <si>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</si>
  <si>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</si>
  <si>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</si>
  <si>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</si>
  <si>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</si>
  <si>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</si>
  <si>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</si>
  <si>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</si>
  <si>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</si>
  <si>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</si>
  <si>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</si>
  <si>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</si>
  <si>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</si>
  <si>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</si>
  <si>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</si>
  <si>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</si>
  <si>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</si>
  <si>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</si>
  <si>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</si>
  <si>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</si>
  <si>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</si>
  <si>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</si>
  <si>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</si>
  <si>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</si>
  <si>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</si>
  <si>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</si>
  <si>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</si>
  <si>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</si>
  <si>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</si>
  <si>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</si>
  <si>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</si>
  <si>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</si>
  <si>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</si>
  <si>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</si>
  <si>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</si>
  <si>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</si>
  <si>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</si>
  <si>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</si>
  <si>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</si>
  <si>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</si>
  <si>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</si>
  <si>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</si>
  <si>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</si>
  <si>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</si>
  <si>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</si>
  <si>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</si>
  <si>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</si>
  <si>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</si>
  <si>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</si>
  <si>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</si>
  <si>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</si>
  <si>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</si>
  <si>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</si>
  <si>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</si>
  <si>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</si>
  <si>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</si>
  <si>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</si>
  <si>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</si>
  <si>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</si>
  <si>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</si>
  <si>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</si>
  <si>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</si>
  <si>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</si>
  <si>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</si>
  <si>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</si>
  <si>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</si>
  <si>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</si>
  <si>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</si>
  <si>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</si>
  <si>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</si>
  <si>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</si>
  <si>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</si>
  <si>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</si>
  <si>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</si>
  <si>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</si>
  <si>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</si>
  <si>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</si>
  <si>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</si>
  <si>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</si>
  <si>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</si>
  <si>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</si>
  <si>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</si>
  <si>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</si>
  <si>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</si>
  <si>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</si>
  <si>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</si>
  <si>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</si>
  <si>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</si>
  <si>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</si>
  <si>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</si>
  <si>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</si>
  <si>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</si>
  <si>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</si>
  <si>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</si>
  <si>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</si>
  <si>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</si>
  <si>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</si>
  <si>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</si>
  <si>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</si>
  <si>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</si>
  <si>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</si>
  <si>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</si>
  <si>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</si>
  <si>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</si>
  <si>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</si>
  <si>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</si>
  <si>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</si>
  <si>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</si>
  <si>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</si>
  <si>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</si>
  <si>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</si>
  <si>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</si>
  <si>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</si>
  <si>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</si>
  <si>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</si>
  <si>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</si>
  <si>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</si>
  <si>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</si>
  <si>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</si>
  <si>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</si>
  <si>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</si>
  <si>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</si>
  <si>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</si>
  <si>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</si>
  <si>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</si>
  <si>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</si>
  <si>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</si>
  <si>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</si>
  <si>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</si>
  <si>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</si>
  <si>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</si>
  <si>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</si>
  <si>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</si>
  <si>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</si>
  <si>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</si>
  <si>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</si>
  <si>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</si>
  <si>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</si>
  <si>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</si>
  <si>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</si>
  <si>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</si>
  <si>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</si>
  <si>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</si>
  <si>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</si>
  <si>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</si>
  <si>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</si>
  <si>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</si>
  <si>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</si>
  <si>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</si>
  <si>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</si>
  <si>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</si>
  <si>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</si>
  <si>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</si>
  <si>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</si>
  <si>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</si>
  <si>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</si>
  <si>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</si>
  <si>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</si>
  <si>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</si>
  <si>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</si>
  <si>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</si>
  <si>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</si>
  <si>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</si>
  <si>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</si>
  <si>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</si>
  <si>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</si>
  <si>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</si>
  <si>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</si>
  <si>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</si>
  <si>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</si>
  <si>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</si>
  <si>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</si>
  <si>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</si>
  <si>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</si>
  <si>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</si>
  <si>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</si>
  <si>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</si>
  <si>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</si>
  <si>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</si>
  <si>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</si>
  <si>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</si>
  <si>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</si>
  <si>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</si>
  <si>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</si>
  <si>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</si>
  <si>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</si>
  <si>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</si>
  <si>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</si>
  <si>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</si>
  <si>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</si>
  <si>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</si>
  <si>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</si>
  <si>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</si>
  <si>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</si>
  <si>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</si>
  <si>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</si>
  <si>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</si>
  <si>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</si>
  <si>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</si>
  <si>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</si>
  <si>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</si>
  <si>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</si>
  <si>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</si>
  <si>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</si>
  <si>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</si>
  <si>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</si>
  <si>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</si>
  <si>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</si>
  <si>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</si>
  <si>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</si>
  <si>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</si>
  <si>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</si>
  <si>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</si>
  <si>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</si>
  <si>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</si>
  <si>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</si>
  <si>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</si>
  <si>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</si>
  <si>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</si>
  <si>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</si>
  <si>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</si>
  <si>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</si>
  <si>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</si>
  <si>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</si>
  <si>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</si>
  <si>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</si>
  <si>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</si>
  <si>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</si>
  <si>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</si>
  <si>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</si>
  <si>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</si>
  <si>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</si>
  <si>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</si>
  <si>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</si>
  <si>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</si>
  <si>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</si>
  <si>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</si>
  <si>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</si>
  <si>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</si>
  <si>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</si>
  <si>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</si>
  <si>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</si>
  <si>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</si>
  <si>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</si>
  <si>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</si>
  <si>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</si>
  <si>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</si>
  <si>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</si>
  <si>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</si>
  <si>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</si>
  <si>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</si>
  <si>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</si>
  <si>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</si>
  <si>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</si>
  <si>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</si>
  <si>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</si>
  <si>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</si>
  <si>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</si>
  <si>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</si>
  <si>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</si>
  <si>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</si>
  <si>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</si>
  <si>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</si>
  <si>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</si>
  <si>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</si>
  <si>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</si>
  <si>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</si>
  <si>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</si>
  <si>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</si>
  <si>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</si>
  <si>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</si>
  <si>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</si>
  <si>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</si>
  <si>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</si>
  <si>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</si>
  <si>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</si>
  <si>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</si>
  <si>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</si>
  <si>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</si>
  <si>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</si>
  <si>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</si>
  <si>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</si>
  <si>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</si>
  <si>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</si>
  <si>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</si>
  <si>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</si>
  <si>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</si>
  <si>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</si>
  <si>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</si>
  <si>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</si>
  <si>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</si>
  <si>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</si>
  <si>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</si>
  <si>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</si>
  <si>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</si>
  <si>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</si>
  <si>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</si>
  <si>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</si>
  <si>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</si>
  <si>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</si>
  <si>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</si>
  <si>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</si>
  <si>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</si>
  <si>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</si>
  <si>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</si>
  <si>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</si>
  <si>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</si>
  <si>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</si>
  <si>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</si>
  <si>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</si>
  <si>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</si>
  <si>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</si>
  <si>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</si>
  <si>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</si>
  <si>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</si>
  <si>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</si>
  <si>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</si>
  <si>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</si>
  <si>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</si>
  <si>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</si>
  <si>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</si>
  <si>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</si>
  <si>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</si>
  <si>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</si>
  <si>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</si>
  <si>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</si>
  <si>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</si>
  <si>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</si>
  <si>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</si>
  <si>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</si>
  <si>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</si>
  <si>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</si>
  <si>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</si>
  <si>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</si>
  <si>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</si>
  <si>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</si>
  <si>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</si>
  <si>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</si>
  <si>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</si>
  <si>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</si>
  <si>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</si>
  <si>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</si>
  <si>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</si>
  <si>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</si>
  <si>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</si>
  <si>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</si>
  <si>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</si>
  <si>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</si>
  <si>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</si>
  <si>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</si>
  <si>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</si>
  <si>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</si>
  <si>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</si>
  <si>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</si>
  <si>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</si>
  <si>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</si>
  <si>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</si>
  <si>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</si>
  <si>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</si>
  <si>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</si>
  <si>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</si>
  <si>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</si>
  <si>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</si>
  <si>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</si>
  <si>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</si>
  <si>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</si>
  <si>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</si>
  <si>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</si>
  <si>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</si>
  <si>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</si>
  <si>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</si>
  <si>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</si>
  <si>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</si>
  <si>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</si>
  <si>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</si>
  <si>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</si>
  <si>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</si>
  <si>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</si>
  <si>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</si>
  <si>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</si>
  <si>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</si>
  <si>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</si>
  <si>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</si>
  <si>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</si>
  <si>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</si>
  <si>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</si>
  <si>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</si>
  <si>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</si>
  <si>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</si>
  <si>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</si>
  <si>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</si>
  <si>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</si>
  <si>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</si>
  <si>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</si>
  <si>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</si>
  <si>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</si>
  <si>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</si>
  <si>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</si>
  <si>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</si>
  <si>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</si>
  <si>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</si>
  <si>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</si>
  <si>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</si>
  <si>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</si>
  <si>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</si>
  <si>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</si>
  <si>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</si>
  <si>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</si>
  <si>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</si>
  <si>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</si>
  <si>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</si>
  <si>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</si>
  <si>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</si>
  <si>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</si>
  <si>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</si>
  <si>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</si>
  <si>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</si>
  <si>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</si>
  <si>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</si>
  <si>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</si>
  <si>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</si>
  <si>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</si>
  <si>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</si>
  <si>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</si>
  <si>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</si>
  <si>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</si>
  <si>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</si>
  <si>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</si>
  <si>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</si>
  <si>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</si>
  <si>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</si>
  <si>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</si>
  <si>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</si>
  <si>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</si>
  <si>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</si>
  <si>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</si>
  <si>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</si>
  <si>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</si>
  <si>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</si>
  <si>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</si>
  <si>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</si>
  <si>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</si>
  <si>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</si>
  <si>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</si>
  <si>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</si>
  <si>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</si>
  <si>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</si>
  <si>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</si>
  <si>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</si>
  <si>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</si>
  <si>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</si>
  <si>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</si>
  <si>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</si>
  <si>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</si>
  <si>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</si>
  <si>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</si>
  <si>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</si>
  <si>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</si>
  <si>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</si>
  <si>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</si>
  <si>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</si>
  <si>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</si>
  <si>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</si>
  <si>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</si>
  <si>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</si>
  <si>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</si>
  <si>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</si>
  <si>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</si>
  <si>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</si>
  <si>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</si>
  <si>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</si>
  <si>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</si>
  <si>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</si>
  <si>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</si>
  <si>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</si>
  <si>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</si>
  <si>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</si>
  <si>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</si>
  <si>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</si>
  <si>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</si>
  <si>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</si>
  <si>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</si>
  <si>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</si>
  <si>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</si>
  <si>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</si>
  <si>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</si>
  <si>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</si>
  <si>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</si>
  <si>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</si>
  <si>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</si>
  <si>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</si>
  <si>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</si>
  <si>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</si>
  <si>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</si>
  <si>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</si>
  <si>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</si>
  <si>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</si>
  <si>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</si>
  <si>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</si>
  <si>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</si>
  <si>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</si>
  <si>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</si>
  <si>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</si>
  <si>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</si>
  <si>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</si>
  <si>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</si>
  <si>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</si>
  <si>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</si>
  <si>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</si>
  <si>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</si>
  <si>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</si>
  <si>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</si>
  <si>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</si>
  <si>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</si>
  <si>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</si>
  <si>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</si>
  <si>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</si>
  <si>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</si>
  <si>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</si>
  <si>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</si>
  <si>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</si>
  <si>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</si>
  <si>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</si>
  <si>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</si>
  <si>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</si>
  <si>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</si>
  <si>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</si>
  <si>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</si>
  <si>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</si>
  <si>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</si>
  <si>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</si>
  <si>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</si>
  <si>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</si>
  <si>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</si>
  <si>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</si>
  <si>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</si>
  <si>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</si>
  <si>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</si>
  <si>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</si>
  <si>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</si>
  <si>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</si>
  <si>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</si>
  <si>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</si>
  <si>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</si>
  <si>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</si>
  <si>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</si>
  <si>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</si>
  <si>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</si>
  <si>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</si>
  <si>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</si>
  <si>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</si>
  <si>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</si>
  <si>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</si>
  <si>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</si>
  <si>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</si>
  <si>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</si>
  <si>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</si>
  <si>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</si>
  <si>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</si>
  <si>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</si>
  <si>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</si>
  <si>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</si>
  <si>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</si>
  <si>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</si>
  <si>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</si>
  <si>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</si>
  <si>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</si>
  <si>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</si>
  <si>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</si>
  <si>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</si>
  <si>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</si>
  <si>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</si>
  <si>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</si>
  <si>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</si>
  <si>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</si>
  <si>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</si>
  <si>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</si>
  <si>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</si>
  <si>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</si>
  <si>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</si>
  <si>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</si>
  <si>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</si>
  <si>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</si>
  <si>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</si>
  <si>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</si>
  <si>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</si>
  <si>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</si>
  <si>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</si>
  <si>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</si>
  <si>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</si>
  <si>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</si>
  <si>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</si>
  <si>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</si>
  <si>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</si>
  <si>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</si>
  <si>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</si>
  <si>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</si>
  <si>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</si>
  <si>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</si>
  <si>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</si>
  <si>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</si>
  <si>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</si>
  <si>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</si>
  <si>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</si>
  <si>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</si>
  <si>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</si>
  <si>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</si>
  <si>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</si>
  <si>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</si>
  <si>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</si>
  <si>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</si>
  <si>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</si>
  <si>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</si>
  <si>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</si>
  <si>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</si>
  <si>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</si>
  <si>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</si>
  <si>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</si>
  <si>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</si>
  <si>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</si>
  <si>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</si>
  <si>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</si>
  <si>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</si>
  <si>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</si>
  <si>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</si>
  <si>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</si>
  <si>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</si>
  <si>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</si>
  <si>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</si>
  <si>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</si>
  <si>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</si>
  <si>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</si>
  <si>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</si>
  <si>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</si>
  <si>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</si>
  <si>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</si>
  <si>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</si>
  <si>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</si>
  <si>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</si>
  <si>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</si>
  <si>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</si>
  <si>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</si>
  <si>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</si>
  <si>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</si>
  <si>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</si>
  <si>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</si>
  <si>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</si>
  <si>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</si>
  <si>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</si>
  <si>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</si>
  <si>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</si>
  <si>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</si>
  <si>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</si>
  <si>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</si>
  <si>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</si>
  <si>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</si>
  <si>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</si>
  <si>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</si>
  <si>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</si>
  <si>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</si>
  <si>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</si>
  <si>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</si>
  <si>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</si>
  <si>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</si>
  <si>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</si>
  <si>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</si>
  <si>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</si>
  <si>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</si>
  <si>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</si>
  <si>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</si>
  <si>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</si>
  <si>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</si>
  <si>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</si>
  <si>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</si>
  <si>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</si>
  <si>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</si>
  <si>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</si>
  <si>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</si>
  <si>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</si>
  <si>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</si>
  <si>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</si>
  <si>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</si>
  <si>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</si>
  <si>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</si>
  <si>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</si>
  <si>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</si>
  <si>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</si>
  <si>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</si>
  <si>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</si>
  <si>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</si>
  <si>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</si>
  <si>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</si>
  <si>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</si>
  <si>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</si>
  <si>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</si>
  <si>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</si>
  <si>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</si>
  <si>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</si>
  <si>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</si>
  <si>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</si>
  <si>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</si>
  <si>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</si>
  <si>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</si>
  <si>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</si>
  <si>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</si>
  <si>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</si>
  <si>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</si>
  <si>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</si>
  <si>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</si>
  <si>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</si>
  <si>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</si>
  <si>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</si>
  <si>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</si>
  <si>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</si>
  <si>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</si>
  <si>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</si>
  <si>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</si>
  <si>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</si>
  <si>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</si>
  <si>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</si>
  <si>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</si>
  <si>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</si>
  <si>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</si>
  <si>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</si>
  <si>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</si>
  <si>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</si>
  <si>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</si>
  <si>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</si>
  <si>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</si>
  <si>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</si>
  <si>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</si>
  <si>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</si>
  <si>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</si>
  <si>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</si>
  <si>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</si>
  <si>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</si>
  <si>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</si>
  <si>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</si>
  <si>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</si>
  <si>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</si>
  <si>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</si>
  <si>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</si>
  <si>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</si>
  <si>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</si>
  <si>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</si>
  <si>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</si>
  <si>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</si>
  <si>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</si>
  <si>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</si>
  <si>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</si>
  <si>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</si>
  <si>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</si>
  <si>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</si>
  <si>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</si>
  <si>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</si>
  <si>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</si>
  <si>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</si>
  <si>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</si>
  <si>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</si>
  <si>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</si>
  <si>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</si>
  <si>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</si>
  <si>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</si>
  <si>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</si>
  <si>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</si>
  <si>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</si>
  <si>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</si>
  <si>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</si>
  <si>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</si>
  <si>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</si>
  <si>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</si>
  <si>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</si>
  <si>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</si>
  <si>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</si>
  <si>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</si>
  <si>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</si>
  <si>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</si>
  <si>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</si>
  <si>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</si>
  <si>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</si>
  <si>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</si>
  <si>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</si>
  <si>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</si>
  <si>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</si>
  <si>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</si>
  <si>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</si>
  <si>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</si>
  <si>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</si>
  <si>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</si>
  <si>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</si>
  <si>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</si>
  <si>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</si>
  <si>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</si>
  <si>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</si>
  <si>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</si>
  <si>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</si>
  <si>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</si>
  <si>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</si>
  <si>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</si>
  <si>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</si>
  <si>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</si>
  <si>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</si>
  <si>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</si>
  <si>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</si>
  <si>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</si>
  <si>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</si>
  <si>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</si>
  <si>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</si>
  <si>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</si>
  <si>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</si>
  <si>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</si>
  <si>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</si>
  <si>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</si>
  <si>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</si>
  <si>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</si>
  <si>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</si>
  <si>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</si>
  <si>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</si>
  <si>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</si>
  <si>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</si>
  <si>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</si>
  <si>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</si>
  <si>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</si>
  <si>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</si>
  <si>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</si>
  <si>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</si>
  <si>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</si>
  <si>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</si>
  <si>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</si>
  <si>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</si>
  <si>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</si>
  <si>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</si>
  <si>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</si>
  <si>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</si>
  <si>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</si>
  <si>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</si>
  <si>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</si>
  <si>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</si>
  <si>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</si>
  <si>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</si>
  <si>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</si>
  <si>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</si>
  <si>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</si>
  <si>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</si>
  <si>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</si>
  <si>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</si>
  <si>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</si>
  <si>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</si>
  <si>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</si>
  <si>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</si>
  <si>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</si>
  <si>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</si>
  <si>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</si>
  <si>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</si>
  <si>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</si>
  <si>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</si>
  <si>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</si>
  <si>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</si>
  <si>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</si>
  <si>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</si>
  <si>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</si>
  <si>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</si>
  <si>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</si>
  <si>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</si>
  <si>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</si>
  <si>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</si>
  <si>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</si>
  <si>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</si>
  <si>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</si>
  <si>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</si>
  <si>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</si>
  <si>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</si>
  <si>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</si>
  <si>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</si>
  <si>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</si>
  <si>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</si>
  <si>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</si>
  <si>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</si>
  <si>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</si>
  <si>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</si>
  <si>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</si>
  <si>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</si>
  <si>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</si>
  <si>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</si>
  <si>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</si>
  <si>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</si>
  <si>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</si>
  <si>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</si>
  <si>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</si>
  <si>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</si>
  <si>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</si>
  <si>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</si>
  <si>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</si>
  <si>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</si>
  <si>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</si>
  <si>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</si>
  <si>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</si>
  <si>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</si>
  <si>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</si>
  <si>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</si>
  <si>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</si>
  <si>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</si>
  <si>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</si>
  <si>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</si>
  <si>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</si>
  <si>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</si>
  <si>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</si>
  <si>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</si>
  <si>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</si>
  <si>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</si>
  <si>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</si>
  <si>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</si>
  <si>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</si>
  <si>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</si>
  <si>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</si>
  <si>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</si>
  <si>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</si>
  <si>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</si>
  <si>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</si>
  <si>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</si>
  <si>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</si>
  <si>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</si>
  <si>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</si>
  <si>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</si>
  <si>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</si>
  <si>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</si>
  <si>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</si>
  <si>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</si>
  <si>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</si>
  <si>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</si>
  <si>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</si>
  <si>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</si>
  <si>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</si>
  <si>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</si>
  <si>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</si>
  <si>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</si>
  <si>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</si>
  <si>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</si>
  <si>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</si>
  <si>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</si>
  <si>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</si>
  <si>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</si>
  <si>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</si>
  <si>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</si>
  <si>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</si>
  <si>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</si>
  <si>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</si>
  <si>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</si>
  <si>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</si>
  <si>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</si>
  <si>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</si>
  <si>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</si>
  <si>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</si>
  <si>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</si>
  <si>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</si>
  <si>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</si>
  <si>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</si>
  <si>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</si>
  <si>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</si>
  <si>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</si>
  <si>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</si>
  <si>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</si>
  <si>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</si>
  <si>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</si>
  <si>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</si>
  <si>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</si>
  <si>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</si>
  <si>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</si>
  <si>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</si>
  <si>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</si>
  <si>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</si>
  <si>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</si>
  <si>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</si>
  <si>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</si>
  <si>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</si>
  <si>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</si>
  <si>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</si>
  <si>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</si>
  <si>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</si>
  <si>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</si>
  <si>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</si>
  <si>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</si>
  <si>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</si>
  <si>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</si>
  <si>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</si>
  <si>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</si>
  <si>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</si>
  <si>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</si>
  <si>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</si>
  <si>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</si>
  <si>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</si>
  <si>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</si>
  <si>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</si>
  <si>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</si>
  <si>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</si>
  <si>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</si>
  <si>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</si>
  <si>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</si>
  <si>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</si>
  <si>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</si>
  <si>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</si>
  <si>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</si>
  <si>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</si>
  <si>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</si>
  <si>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</si>
  <si>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</si>
  <si>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</si>
  <si>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</si>
  <si>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</si>
  <si>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</si>
  <si>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</si>
  <si>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</si>
  <si>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</si>
  <si>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</si>
  <si>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</si>
  <si>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</si>
  <si>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</si>
  <si>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</si>
  <si>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</si>
  <si>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</si>
  <si>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</si>
  <si>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</si>
  <si>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</si>
  <si>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</si>
  <si>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</si>
  <si>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</si>
  <si>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</si>
  <si>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</si>
  <si>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</si>
  <si>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</si>
  <si>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</si>
  <si>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</si>
  <si>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</si>
  <si>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</si>
  <si>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</si>
  <si>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</si>
  <si>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</si>
  <si>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</si>
  <si>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</si>
  <si>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</si>
  <si>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</si>
  <si>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</si>
  <si>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</si>
  <si>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</si>
  <si>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</si>
  <si>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</si>
  <si>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</si>
  <si>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</si>
  <si>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</si>
  <si>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</si>
  <si>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</si>
  <si>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</si>
  <si>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</si>
  <si>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</si>
  <si>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</si>
  <si>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</si>
  <si>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</si>
  <si>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</si>
  <si>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</si>
  <si>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</si>
  <si>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</si>
  <si>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</si>
  <si>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</si>
  <si>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</si>
  <si>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</si>
  <si>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</si>
  <si>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</si>
  <si>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</si>
  <si>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</si>
  <si>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</si>
  <si>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</si>
  <si>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</si>
  <si>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</si>
  <si>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</si>
  <si>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</si>
  <si>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</si>
  <si>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</si>
  <si>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</si>
  <si>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</si>
  <si>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</si>
  <si>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</si>
  <si>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</si>
  <si>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</si>
  <si>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</si>
  <si>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</si>
  <si>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</si>
  <si>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</si>
  <si>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</si>
  <si>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</si>
  <si>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</si>
  <si>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</si>
  <si>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</si>
  <si>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</si>
  <si>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</si>
  <si>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</si>
  <si>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</si>
  <si>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</si>
  <si>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</si>
  <si>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</si>
  <si>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</si>
  <si>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</si>
  <si>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</si>
  <si>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</si>
  <si>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</si>
  <si>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</si>
  <si>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</si>
  <si>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</si>
  <si>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</si>
  <si>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</si>
  <si>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</si>
  <si>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</si>
  <si>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</si>
  <si>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</si>
  <si>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</si>
  <si>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</si>
  <si>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</si>
  <si>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</si>
  <si>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</si>
  <si>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</si>
  <si>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</si>
  <si>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</si>
  <si>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</si>
  <si>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</si>
  <si>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</si>
  <si>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</si>
  <si>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</si>
  <si>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</si>
  <si>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</si>
  <si>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</si>
  <si>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</si>
  <si>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</si>
  <si>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</si>
  <si>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</si>
  <si>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</si>
  <si>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</si>
  <si>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</si>
  <si>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</si>
  <si>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</si>
  <si>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</si>
  <si>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</si>
  <si>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</si>
  <si>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</si>
  <si>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</si>
  <si>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</si>
  <si>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</si>
  <si>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</si>
  <si>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</si>
  <si>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</si>
  <si>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</si>
  <si>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</si>
  <si>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</si>
  <si>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</si>
  <si>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</si>
  <si>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</si>
  <si>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</si>
  <si>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</si>
  <si>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</si>
  <si>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</si>
  <si>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</si>
  <si>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</si>
  <si>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</si>
  <si>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</si>
  <si>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</si>
  <si>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</si>
  <si>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</si>
  <si>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</si>
  <si>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</si>
  <si>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</si>
  <si>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</si>
  <si>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</si>
  <si>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</si>
  <si>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</si>
  <si>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</si>
  <si>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</si>
  <si>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</si>
  <si>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</si>
  <si>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</si>
  <si>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</si>
  <si>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</si>
  <si>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</si>
  <si>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</si>
  <si>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</si>
  <si>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</si>
  <si>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</si>
  <si>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</si>
  <si>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</si>
  <si>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</si>
  <si>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</si>
  <si>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</si>
  <si>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</si>
  <si>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</si>
  <si>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</si>
  <si>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</si>
  <si>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</si>
  <si>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</si>
  <si>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</si>
  <si>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</si>
  <si>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</si>
  <si>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</si>
  <si>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</si>
  <si>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</si>
  <si>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</si>
  <si>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</si>
  <si>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</si>
  <si>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</si>
  <si>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</si>
  <si>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</si>
  <si>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</si>
  <si>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</si>
  <si>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</si>
  <si>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</si>
  <si>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</si>
  <si>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</si>
  <si>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</si>
  <si>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</si>
  <si>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</si>
  <si>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</si>
  <si>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</si>
  <si>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</si>
  <si>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</si>
  <si>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</si>
  <si>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</si>
  <si>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</si>
  <si>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</si>
  <si>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</si>
  <si>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</si>
  <si>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</si>
  <si>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</si>
  <si>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</si>
  <si>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</si>
  <si>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</si>
  <si>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</si>
  <si>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</si>
  <si>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</si>
  <si>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</si>
  <si>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</si>
  <si>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</si>
  <si>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</si>
  <si>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</si>
  <si>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</si>
  <si>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</si>
  <si>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</si>
  <si>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</si>
  <si>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</si>
  <si>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</si>
  <si>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</si>
  <si>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</si>
  <si>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</si>
  <si>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</si>
  <si>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</si>
  <si>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</si>
  <si>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</si>
  <si>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</si>
  <si>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</si>
  <si>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</si>
  <si>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</si>
  <si>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</si>
  <si>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</si>
  <si>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</si>
  <si>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</si>
  <si>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</si>
  <si>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</si>
  <si>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</si>
  <si>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</si>
  <si>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</si>
  <si>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</si>
  <si>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</si>
  <si>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</si>
  <si>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</si>
  <si>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</si>
  <si>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</si>
  <si>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</si>
  <si>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</si>
  <si>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</si>
  <si>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</si>
  <si>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</si>
  <si>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</si>
  <si>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</si>
  <si>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</si>
  <si>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</si>
  <si>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</si>
  <si>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</si>
  <si>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</si>
  <si>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</si>
  <si>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</si>
  <si>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</si>
  <si>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</si>
  <si>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</si>
  <si>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</si>
  <si>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</si>
  <si>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</si>
  <si>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</si>
  <si>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</si>
  <si>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</si>
  <si>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</si>
  <si>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</si>
  <si>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</si>
  <si>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</si>
  <si>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</si>
  <si>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</si>
  <si>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</si>
  <si>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</si>
  <si>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</si>
  <si>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</si>
  <si>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</si>
  <si>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</si>
  <si>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</si>
  <si>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</si>
  <si>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</si>
  <si>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</si>
  <si>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</si>
  <si>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</si>
  <si>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</si>
  <si>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</si>
  <si>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</si>
  <si>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</si>
  <si>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</si>
  <si>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</si>
  <si>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</si>
  <si>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</si>
  <si>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</si>
  <si>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</si>
  <si>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</si>
  <si>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</si>
  <si>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</si>
  <si>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</si>
  <si>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</si>
  <si>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</si>
  <si>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</si>
  <si>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</si>
  <si>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</si>
  <si>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</si>
  <si>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</si>
  <si>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</si>
  <si>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</si>
  <si>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</si>
  <si>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</si>
  <si>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</si>
  <si>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</si>
  <si>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</si>
  <si>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</si>
  <si>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</si>
  <si>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</si>
  <si>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</si>
  <si>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</si>
  <si>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</si>
  <si>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</si>
  <si>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</si>
  <si>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</si>
  <si>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</si>
  <si>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</si>
  <si>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</si>
  <si>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</si>
  <si>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</si>
  <si>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</si>
  <si>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</si>
  <si>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</si>
  <si>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</si>
  <si>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</si>
  <si>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</si>
  <si>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</si>
  <si>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</si>
  <si>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</si>
  <si>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</si>
  <si>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</si>
  <si>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</si>
  <si>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</si>
  <si>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</si>
  <si>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</si>
  <si>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</si>
  <si>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</si>
  <si>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</si>
  <si>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</si>
  <si>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</si>
  <si>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</si>
  <si>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</si>
  <si>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</si>
  <si>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</si>
  <si>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</si>
  <si>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</si>
  <si>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</si>
  <si>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</si>
  <si>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</si>
  <si>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</si>
  <si>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</si>
  <si>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</si>
  <si>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</si>
  <si>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</si>
  <si>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</si>
  <si>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</si>
  <si>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</si>
  <si>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</si>
  <si>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</si>
  <si>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</si>
  <si>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</si>
  <si>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</si>
  <si>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</si>
  <si>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</si>
  <si>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</si>
  <si>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</si>
  <si>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</si>
  <si>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</si>
  <si>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</si>
  <si>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</si>
  <si>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</si>
  <si>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</si>
  <si>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</si>
  <si>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</si>
  <si>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</si>
  <si>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</si>
  <si>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</si>
  <si>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</si>
  <si>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</si>
  <si>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</si>
  <si>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</si>
  <si>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</si>
  <si>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</si>
  <si>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</si>
  <si>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</si>
  <si>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</si>
  <si>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</si>
  <si>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</si>
  <si>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</si>
  <si>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</si>
  <si>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</si>
  <si>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</si>
  <si>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</si>
  <si>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</si>
  <si>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</si>
  <si>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</si>
  <si>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</si>
  <si>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</si>
  <si>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</si>
  <si>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</si>
  <si>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</si>
  <si>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</si>
  <si>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</si>
  <si>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</si>
  <si>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</si>
  <si>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</si>
  <si>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</si>
  <si>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</si>
  <si>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</si>
  <si>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</si>
  <si>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</si>
  <si>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</si>
  <si>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</si>
  <si>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</si>
  <si>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</si>
  <si>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</si>
  <si>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</si>
  <si>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</si>
  <si>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</si>
  <si>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</si>
  <si>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</si>
  <si>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</si>
  <si>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</si>
  <si>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</si>
  <si>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</si>
  <si>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</si>
  <si>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</si>
  <si>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</si>
  <si>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</si>
  <si>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</si>
  <si>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</si>
  <si>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</si>
  <si>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</si>
  <si>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</si>
  <si>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</si>
  <si>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</si>
  <si>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</si>
  <si>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</si>
  <si>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</si>
  <si>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</si>
  <si>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</si>
  <si>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</si>
  <si>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</si>
  <si>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</si>
  <si>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</si>
  <si>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</si>
  <si>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</si>
  <si>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</si>
  <si>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</si>
  <si>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</si>
  <si>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</si>
  <si>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</si>
  <si>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</si>
  <si>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</si>
  <si>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</si>
  <si>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</si>
  <si>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</si>
  <si>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</si>
  <si>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</si>
  <si>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</si>
  <si>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</si>
  <si>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</si>
  <si>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</si>
  <si>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</si>
  <si>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</si>
  <si>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</si>
  <si>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</si>
  <si>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</si>
  <si>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</si>
  <si>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</si>
  <si>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</si>
  <si>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</si>
  <si>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</si>
  <si>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</si>
  <si>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</si>
  <si>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</si>
  <si>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</si>
  <si>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</si>
  <si>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</si>
  <si>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</si>
  <si>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</si>
  <si>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</si>
  <si>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</si>
  <si>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</si>
  <si>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</si>
  <si>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</si>
  <si>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</si>
  <si>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</si>
  <si>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</si>
  <si>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</si>
  <si>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</si>
  <si>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</si>
  <si>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</si>
  <si>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</si>
  <si>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</si>
  <si>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</si>
  <si>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</si>
  <si>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</si>
  <si>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</si>
  <si>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</si>
  <si>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</si>
  <si>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</si>
  <si>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</si>
  <si>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</si>
  <si>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</si>
  <si>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</si>
  <si>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</si>
  <si>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</si>
  <si>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</si>
  <si>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</si>
  <si>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</si>
  <si>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</si>
  <si>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</si>
  <si>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</si>
  <si>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</si>
  <si>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</si>
  <si>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</si>
  <si>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</si>
  <si>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</si>
  <si>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</si>
  <si>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</si>
  <si>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</si>
  <si>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</si>
  <si>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</si>
  <si>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</si>
  <si>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</si>
  <si>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</si>
  <si>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</si>
  <si>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</si>
  <si>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</si>
  <si>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</si>
  <si>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</si>
  <si>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</si>
  <si>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</si>
  <si>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</si>
  <si>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</si>
  <si>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</si>
  <si>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</si>
  <si>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</si>
  <si>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</si>
  <si>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</si>
  <si>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</si>
  <si>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</si>
  <si>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</si>
  <si>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</si>
  <si>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</si>
  <si>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</si>
  <si>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</si>
  <si>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</si>
  <si>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</si>
  <si>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</si>
  <si>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</si>
  <si>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</si>
  <si>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</si>
  <si>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</si>
  <si>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</si>
  <si>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</si>
  <si>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</si>
  <si>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</si>
  <si>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</si>
  <si>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</si>
  <si>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</si>
  <si>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</si>
  <si>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</si>
  <si>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</si>
  <si>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</si>
  <si>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</si>
  <si>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</si>
  <si>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</si>
  <si>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</si>
  <si>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</si>
  <si>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</si>
  <si>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</si>
  <si>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</si>
  <si>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</si>
  <si>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</si>
  <si>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</si>
  <si>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</si>
  <si>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</si>
  <si>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</si>
  <si>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</si>
  <si>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</si>
  <si>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</si>
  <si>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</si>
  <si>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</si>
  <si>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</si>
  <si>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</si>
  <si>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</si>
  <si>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</si>
  <si>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</si>
  <si>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</si>
  <si>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</si>
  <si>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</si>
  <si>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</si>
  <si>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</si>
  <si>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</si>
  <si>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</si>
  <si>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</si>
  <si>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</si>
  <si>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</si>
  <si>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</si>
  <si>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</si>
  <si>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</si>
  <si>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</si>
  <si>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</si>
  <si>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</si>
  <si>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</si>
  <si>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</si>
  <si>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</si>
  <si>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</si>
  <si>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</si>
  <si>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</si>
  <si>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</si>
  <si>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</si>
  <si>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</si>
  <si>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</si>
  <si>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</si>
  <si>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</si>
  <si>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</si>
  <si>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</si>
  <si>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</si>
  <si>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</si>
  <si>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</si>
  <si>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</si>
  <si>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</si>
  <si>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</si>
  <si>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</si>
  <si>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</si>
  <si>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</si>
  <si>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</si>
  <si>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</si>
  <si>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</si>
  <si>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</si>
  <si>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</si>
  <si>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</si>
  <si>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</si>
  <si>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</si>
  <si>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</si>
  <si>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</si>
  <si>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</si>
  <si>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</si>
  <si>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</si>
  <si>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</si>
  <si>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</si>
  <si>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</si>
  <si>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</si>
  <si>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</si>
  <si>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</si>
  <si>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</si>
  <si>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</si>
  <si>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</si>
  <si>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</si>
  <si>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</si>
  <si>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</si>
  <si>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</si>
  <si>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</si>
  <si>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</si>
  <si>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</si>
  <si>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</si>
  <si>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</si>
  <si>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</si>
  <si>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</si>
  <si>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</si>
  <si>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</si>
  <si>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</si>
  <si>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</si>
  <si>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</si>
  <si>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</si>
  <si>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</si>
  <si>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</si>
  <si>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</si>
  <si>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</si>
  <si>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</si>
  <si>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</si>
  <si>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</si>
  <si>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</si>
  <si>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</si>
  <si>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</si>
  <si>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</si>
  <si>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</si>
  <si>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</si>
  <si>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</si>
  <si>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</si>
  <si>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</si>
  <si>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</si>
  <si>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</si>
  <si>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</si>
  <si>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</si>
  <si>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</si>
  <si>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</si>
  <si>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</si>
  <si>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</si>
  <si>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</si>
  <si>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</si>
  <si>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</si>
  <si>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</si>
  <si>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</si>
  <si>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</si>
  <si>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</si>
  <si>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</si>
  <si>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</si>
  <si>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</si>
  <si>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</si>
  <si>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</si>
  <si>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</si>
  <si>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</si>
  <si>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</si>
  <si>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</si>
  <si>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</si>
  <si>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</si>
  <si>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</si>
  <si>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</si>
  <si>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</si>
  <si>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</si>
  <si>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</si>
  <si>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</si>
  <si>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</si>
  <si>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</si>
  <si>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</si>
  <si>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</si>
  <si>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</si>
  <si>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</si>
  <si>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</si>
  <si>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</si>
  <si>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</si>
  <si>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</si>
  <si>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</si>
  <si>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</si>
  <si>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</si>
  <si>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</si>
  <si>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</si>
  <si>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</si>
  <si>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</si>
  <si>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</si>
  <si>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</si>
  <si>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</si>
  <si>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</si>
  <si>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</si>
  <si>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</si>
  <si>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</si>
  <si>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</si>
  <si>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</si>
  <si>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</si>
  <si>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</si>
  <si>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</si>
  <si>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</si>
  <si>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</si>
  <si>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</si>
  <si>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</si>
  <si>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</si>
  <si>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</si>
  <si>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</si>
  <si>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</si>
  <si>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</si>
  <si>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</si>
  <si>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</si>
  <si>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</si>
  <si>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</si>
  <si>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</si>
  <si>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</si>
  <si>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</si>
  <si>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</si>
  <si>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</si>
  <si>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</si>
  <si>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</si>
  <si>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</si>
  <si>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</si>
  <si>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</si>
  <si>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</si>
  <si>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</si>
  <si>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</si>
  <si>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</si>
  <si>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</si>
  <si>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</si>
  <si>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</si>
  <si>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</si>
  <si>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</si>
  <si>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</si>
  <si>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</si>
  <si>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</si>
  <si>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</si>
  <si>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</si>
  <si>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</si>
  <si>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</si>
  <si>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</si>
  <si>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</si>
  <si>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</si>
  <si>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</si>
  <si>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</si>
  <si>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</si>
  <si>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</si>
  <si>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</si>
  <si>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</si>
  <si>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</si>
  <si>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</si>
  <si>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</si>
  <si>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</si>
  <si>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</si>
  <si>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</si>
  <si>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</si>
  <si>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</si>
  <si>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</si>
  <si>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</si>
  <si>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</si>
  <si>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</si>
  <si>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</si>
  <si>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</si>
  <si>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</si>
  <si>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</si>
  <si>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</si>
  <si>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</si>
  <si>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</si>
  <si>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</si>
  <si>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</si>
  <si>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</si>
  <si>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</si>
  <si>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</si>
  <si>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</si>
  <si>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</si>
  <si>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</si>
  <si>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</si>
  <si>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</si>
  <si>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</si>
  <si>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</si>
  <si>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</si>
  <si>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</si>
  <si>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</si>
  <si>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</si>
  <si>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</si>
  <si>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</si>
  <si>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</si>
  <si>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</si>
  <si>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</si>
  <si>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</si>
  <si>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</si>
  <si>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</si>
  <si>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</si>
  <si>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</si>
  <si>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</si>
  <si>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</si>
  <si>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</si>
  <si>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</si>
  <si>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</si>
  <si>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</si>
  <si>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</si>
  <si>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</si>
  <si>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</si>
  <si>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</si>
  <si>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</si>
  <si>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</si>
  <si>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</si>
  <si>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</si>
  <si>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</si>
  <si>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</si>
  <si>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</si>
  <si>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</si>
  <si>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</si>
  <si>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</si>
  <si>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</si>
  <si>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</si>
  <si>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</si>
  <si>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</si>
  <si>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</si>
  <si>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</si>
  <si>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</si>
  <si>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</si>
  <si>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</si>
  <si>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</si>
  <si>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</si>
  <si>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</si>
  <si>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</si>
  <si>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</si>
  <si>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</si>
  <si>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</si>
  <si>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</si>
  <si>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</si>
  <si>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</si>
  <si>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</si>
  <si>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</si>
  <si>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</si>
  <si>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</si>
  <si>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</si>
  <si>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</si>
  <si>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</si>
  <si>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</si>
  <si>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</si>
  <si>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</si>
  <si>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</si>
  <si>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</si>
  <si>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</si>
  <si>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</si>
  <si>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</si>
  <si>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</si>
  <si>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</si>
  <si>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</si>
  <si>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</si>
  <si>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</si>
  <si>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</si>
  <si>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</si>
  <si>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</si>
  <si>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</si>
  <si>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</si>
  <si>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</si>
  <si>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</si>
  <si>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</si>
  <si>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</si>
  <si>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</si>
  <si>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</si>
  <si>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</si>
  <si>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</si>
  <si>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</si>
  <si>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</si>
  <si>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</si>
  <si>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</si>
  <si>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</si>
  <si>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</si>
  <si>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</si>
  <si>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</si>
  <si>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</si>
  <si>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</si>
  <si>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</si>
  <si>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</si>
  <si>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</si>
  <si>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</si>
  <si>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</si>
  <si>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</si>
  <si>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</si>
  <si>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</si>
  <si>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</si>
  <si>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</si>
  <si>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</si>
  <si>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</si>
  <si>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</si>
  <si>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</si>
  <si>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</si>
  <si>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</si>
  <si>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</si>
  <si>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</si>
  <si>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</si>
  <si>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</si>
  <si>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</si>
  <si>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</si>
  <si>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</si>
  <si>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</si>
  <si>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</si>
  <si>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</si>
  <si>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</si>
  <si>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</si>
  <si>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</si>
  <si>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</si>
  <si>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</si>
  <si>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</si>
  <si>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</si>
  <si>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</si>
  <si>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</si>
  <si>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</si>
  <si>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</si>
  <si>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</si>
  <si>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</si>
  <si>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</si>
  <si>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</si>
  <si>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</si>
  <si>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</si>
  <si>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</si>
  <si>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</si>
  <si>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</si>
  <si>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</si>
  <si>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</si>
  <si>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</si>
  <si>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</si>
  <si>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</si>
  <si>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</si>
  <si>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</si>
  <si>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</si>
  <si>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</si>
  <si>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</si>
  <si>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</si>
  <si>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</si>
  <si>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</si>
  <si>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</si>
  <si>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</si>
  <si>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</si>
  <si>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</si>
  <si>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</si>
  <si>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</si>
  <si>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</si>
  <si>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</si>
  <si>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</si>
  <si>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</si>
  <si>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</si>
  <si>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</si>
  <si>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</si>
  <si>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</si>
  <si>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</si>
  <si>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</si>
  <si>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</si>
  <si>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</si>
  <si>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</si>
  <si>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</si>
  <si>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</si>
  <si>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</si>
  <si>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</si>
  <si>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</si>
  <si>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</si>
  <si>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</si>
  <si>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</si>
  <si>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</si>
  <si>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</si>
  <si>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</si>
  <si>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</si>
  <si>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</si>
  <si>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</si>
  <si>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</si>
  <si>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</si>
  <si>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</si>
  <si>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</si>
  <si>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</si>
  <si>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</si>
  <si>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</si>
  <si>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</si>
  <si>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</si>
  <si>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</si>
  <si>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</si>
  <si>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</si>
  <si>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</si>
  <si>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</si>
  <si>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</si>
  <si>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</si>
  <si>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</si>
  <si>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</si>
  <si>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</si>
  <si>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</si>
  <si>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</si>
  <si>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</si>
  <si>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</si>
  <si>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</si>
  <si>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</si>
  <si>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</si>
  <si>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</si>
  <si>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</si>
  <si>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</si>
  <si>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</si>
  <si>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</si>
  <si>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</si>
  <si>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</si>
  <si>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</si>
  <si>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</si>
  <si>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</si>
  <si>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</si>
  <si>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</si>
  <si>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</si>
  <si>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</si>
  <si>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</si>
  <si>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</si>
  <si>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</si>
  <si>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</si>
  <si>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</si>
  <si>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</si>
  <si>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</si>
  <si>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</si>
  <si>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</si>
  <si>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</si>
  <si>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</si>
  <si>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</si>
  <si>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</si>
  <si>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</si>
  <si>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</si>
  <si>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</si>
  <si>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</si>
  <si>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</si>
  <si>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</si>
  <si>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</si>
  <si>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</si>
  <si>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</si>
  <si>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</si>
  <si>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</si>
  <si>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</si>
  <si>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</si>
  <si>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</si>
  <si>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</si>
  <si>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</si>
  <si>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</si>
  <si>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</si>
  <si>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</si>
  <si>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</si>
  <si>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</si>
  <si>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</si>
  <si>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</si>
  <si>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</si>
  <si>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</si>
  <si>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</si>
  <si>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</si>
  <si>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</si>
  <si>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</si>
  <si>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</si>
  <si>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</si>
  <si>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</si>
  <si>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</si>
  <si>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</si>
  <si>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</si>
  <si>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</si>
  <si>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</si>
  <si>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</si>
  <si>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</si>
  <si>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</si>
  <si>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</si>
  <si>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</si>
  <si>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</si>
  <si>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</si>
  <si>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</si>
  <si>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</si>
  <si>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</si>
  <si>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</si>
  <si>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</si>
  <si>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</si>
  <si>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</si>
  <si>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</si>
  <si>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</si>
  <si>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</si>
  <si>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</si>
  <si>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</si>
  <si>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</si>
  <si>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</si>
  <si>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</si>
  <si>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</si>
  <si>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</si>
  <si>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</si>
  <si>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</si>
  <si>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</si>
  <si>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</si>
  <si>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</si>
  <si>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</si>
  <si>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</si>
  <si>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</si>
  <si>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</si>
  <si>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</si>
  <si>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</si>
  <si>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</si>
  <si>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</si>
  <si>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</si>
  <si>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</si>
  <si>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</si>
  <si>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</si>
  <si>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</si>
  <si>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</si>
  <si>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</si>
  <si>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</si>
  <si>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</si>
  <si>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</si>
  <si>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</si>
  <si>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</si>
  <si>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</si>
  <si>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</si>
  <si>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</si>
  <si>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</si>
  <si>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</si>
  <si>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</si>
  <si>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</si>
  <si>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</si>
  <si>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</si>
  <si>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</si>
  <si>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</si>
  <si>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</si>
  <si>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</si>
  <si>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</si>
  <si>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</si>
  <si>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</si>
  <si>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</si>
  <si>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</si>
  <si>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</si>
  <si>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</si>
  <si>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</si>
  <si>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</si>
  <si>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</si>
  <si>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</si>
  <si>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</si>
  <si>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</si>
  <si>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</si>
  <si>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</si>
  <si>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</si>
  <si>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</si>
  <si>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</si>
  <si>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</si>
  <si>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</si>
  <si>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</si>
  <si>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</si>
  <si>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</si>
  <si>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</si>
  <si>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</si>
  <si>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</si>
  <si>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</si>
  <si>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</si>
  <si>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</si>
  <si>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</si>
  <si>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</si>
  <si>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</si>
  <si>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</si>
  <si>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</si>
  <si>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</si>
  <si>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</si>
  <si>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</si>
  <si>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</si>
  <si>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</si>
  <si>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</si>
  <si>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</si>
  <si>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</si>
  <si>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</si>
  <si>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</si>
  <si>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</si>
  <si>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</si>
  <si>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</si>
  <si>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</si>
  <si>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</si>
  <si>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</si>
  <si>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</si>
  <si>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</si>
  <si>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</si>
  <si>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</si>
  <si>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</si>
  <si>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</si>
  <si>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</si>
  <si>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</si>
  <si>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</si>
  <si>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</si>
  <si>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</si>
  <si>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</si>
  <si>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</si>
  <si>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</si>
  <si>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</si>
  <si>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</si>
  <si>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</si>
  <si>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</si>
  <si>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</si>
  <si>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</si>
  <si>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</si>
  <si>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</si>
  <si>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</si>
  <si>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</si>
  <si>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</si>
  <si>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</si>
  <si>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</si>
  <si>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</si>
  <si>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</si>
  <si>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</si>
  <si>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</si>
  <si>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</si>
  <si>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</si>
  <si>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</si>
  <si>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</si>
  <si>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</si>
  <si>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</si>
  <si>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</si>
  <si>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</si>
  <si>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</si>
  <si>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</si>
  <si>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</si>
  <si>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</si>
  <si>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</si>
  <si>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</si>
  <si>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</si>
  <si>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</si>
  <si>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</si>
  <si>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</si>
  <si>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</si>
  <si>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</si>
  <si>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</si>
  <si>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</si>
  <si>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</si>
  <si>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</si>
  <si>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</si>
  <si>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</si>
  <si>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</si>
  <si>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</si>
  <si>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</si>
  <si>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</si>
  <si>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</si>
  <si>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</si>
  <si>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</si>
  <si>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</si>
  <si>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</si>
  <si>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</si>
  <si>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</si>
  <si>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</si>
  <si>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</si>
  <si>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</si>
  <si>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</si>
  <si>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</si>
  <si>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</si>
  <si>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</si>
  <si>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</si>
  <si>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</si>
  <si>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</si>
  <si>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</si>
  <si>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</si>
  <si>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</si>
  <si>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</si>
  <si>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</si>
  <si>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</si>
  <si>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</si>
  <si>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</si>
  <si>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</si>
  <si>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</si>
  <si>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</si>
  <si>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</si>
  <si>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</si>
  <si>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</si>
  <si>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</si>
  <si>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</si>
  <si>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</si>
  <si>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</si>
  <si>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</si>
  <si>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</si>
  <si>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</si>
  <si>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</si>
  <si>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</si>
  <si>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</si>
  <si>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</si>
  <si>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</si>
  <si>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</si>
  <si>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</si>
  <si>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</si>
  <si>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</si>
  <si>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</si>
  <si>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</si>
  <si>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</si>
  <si>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</si>
  <si>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</si>
  <si>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</si>
  <si>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</si>
  <si>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</si>
  <si>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</si>
  <si>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</si>
  <si>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</si>
  <si>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</si>
  <si>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</si>
  <si>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</si>
  <si>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</si>
  <si>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</si>
  <si>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</si>
  <si>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</si>
  <si>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</si>
  <si>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</si>
  <si>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</si>
  <si>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</si>
  <si>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</si>
  <si>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</si>
  <si>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</si>
  <si>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</si>
  <si>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</si>
  <si>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</si>
  <si>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</si>
  <si>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</si>
  <si>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</si>
  <si>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</si>
  <si>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</si>
  <si>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</si>
  <si>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</si>
  <si>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</si>
  <si>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</si>
  <si>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</si>
  <si>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</si>
  <si>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</si>
  <si>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</si>
  <si>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</si>
  <si>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</si>
  <si>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</si>
  <si>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</si>
  <si>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</si>
  <si>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</si>
  <si>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</si>
  <si>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</si>
  <si>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</si>
  <si>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</si>
  <si>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</si>
  <si>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</si>
  <si>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</si>
  <si>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</si>
  <si>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</si>
  <si>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</si>
  <si>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</si>
  <si>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</si>
  <si>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</si>
  <si>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</si>
  <si>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</si>
  <si>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</si>
  <si>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</si>
  <si>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</si>
  <si>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</si>
  <si>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</si>
  <si>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</si>
  <si>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</si>
  <si>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</si>
  <si>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</si>
  <si>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</si>
  <si>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</si>
  <si>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</si>
  <si>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</si>
  <si>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</si>
  <si>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</si>
  <si>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</si>
  <si>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</si>
  <si>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</si>
  <si>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</si>
  <si>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</si>
  <si>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</si>
  <si>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</si>
  <si>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</si>
  <si>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</si>
  <si>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</si>
  <si>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</si>
  <si>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</si>
  <si>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</si>
  <si>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</si>
  <si>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</si>
  <si>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</si>
  <si>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</si>
  <si>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</si>
  <si>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</si>
  <si>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</si>
  <si>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</si>
  <si>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</si>
  <si>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</si>
  <si>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</si>
  <si>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</si>
  <si>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</si>
  <si>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</si>
  <si>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</si>
  <si>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</si>
  <si>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</si>
  <si>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</si>
  <si>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</si>
  <si>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</si>
  <si>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</si>
  <si>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</si>
  <si>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</si>
  <si>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</si>
  <si>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</si>
  <si>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</si>
  <si>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</si>
  <si>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</si>
  <si>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</si>
  <si>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</si>
  <si>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</si>
  <si>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</si>
  <si>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</si>
  <si>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</si>
  <si>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</si>
  <si>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</si>
  <si>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</si>
  <si>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</si>
  <si>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</si>
  <si>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</si>
  <si>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</si>
  <si>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</si>
  <si>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</si>
  <si>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</si>
  <si>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</si>
  <si>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</si>
  <si>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</si>
  <si>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</si>
  <si>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</si>
  <si>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</si>
  <si>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</si>
  <si>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</si>
  <si>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</si>
  <si>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</si>
  <si>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</si>
  <si>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</si>
  <si>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</si>
  <si>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</si>
  <si>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</si>
  <si>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</si>
  <si>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</si>
  <si>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</si>
  <si>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</si>
  <si>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</si>
  <si>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</si>
  <si>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</si>
  <si>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</si>
  <si>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</si>
  <si>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</si>
  <si>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</si>
  <si>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</si>
  <si>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</si>
  <si>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</si>
  <si>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</si>
  <si>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</si>
  <si>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</si>
  <si>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</si>
  <si>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</si>
  <si>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</si>
  <si>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</si>
  <si>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</si>
  <si>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</si>
  <si>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</si>
  <si>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</si>
  <si>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</si>
  <si>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</si>
  <si>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</si>
  <si>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</si>
  <si>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</si>
  <si>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</si>
  <si>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</si>
  <si>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</si>
  <si>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</si>
  <si>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</si>
  <si>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</si>
  <si>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</si>
  <si>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</si>
  <si>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</si>
  <si>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</si>
  <si>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</si>
  <si>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</si>
  <si>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</si>
  <si>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</si>
  <si>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</si>
  <si>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</si>
  <si>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</si>
  <si>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</si>
  <si>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</si>
  <si>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</si>
  <si>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</si>
  <si>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</si>
  <si>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</si>
  <si>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</si>
  <si>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</si>
  <si>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</si>
  <si>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</si>
  <si>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</si>
  <si>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</si>
  <si>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</si>
  <si>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</si>
  <si>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</si>
  <si>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</si>
  <si>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</si>
  <si>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</si>
  <si>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</si>
  <si>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</si>
  <si>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</si>
  <si>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</si>
  <si>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</si>
  <si>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</si>
  <si>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</si>
  <si>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</si>
  <si>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</si>
  <si>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</si>
  <si>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</si>
  <si>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</si>
  <si>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</si>
  <si>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</si>
  <si>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</si>
  <si>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</si>
  <si>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</si>
  <si>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</si>
  <si>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</si>
  <si>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</si>
  <si>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</si>
  <si>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</si>
  <si>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</si>
  <si>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</si>
  <si>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</si>
  <si>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</si>
  <si>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</si>
  <si>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</si>
  <si>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</si>
  <si>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</si>
  <si>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</si>
  <si>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</si>
  <si>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</si>
  <si>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</si>
  <si>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</si>
  <si>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</si>
  <si>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</si>
  <si>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</si>
  <si>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</si>
  <si>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</si>
  <si>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</si>
  <si>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</si>
  <si>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</si>
  <si>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</si>
  <si>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</si>
  <si>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</si>
  <si>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</si>
  <si>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</si>
  <si>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</si>
  <si>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</si>
  <si>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</si>
  <si>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</si>
  <si>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</si>
  <si>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</si>
  <si>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</si>
  <si>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</si>
  <si>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</si>
  <si>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</si>
  <si>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</si>
  <si>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</si>
  <si>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</si>
  <si>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</si>
  <si>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</si>
  <si>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</si>
  <si>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</si>
  <si>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</si>
  <si>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</si>
  <si>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</si>
  <si>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</si>
  <si>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</si>
  <si>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</si>
  <si>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</si>
  <si>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</si>
  <si>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</si>
  <si>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</si>
  <si>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</si>
  <si>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</si>
  <si>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</si>
  <si>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</si>
  <si>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</si>
  <si>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</si>
  <si>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</si>
  <si>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</si>
  <si>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</si>
  <si>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</si>
  <si>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</si>
  <si>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</si>
  <si>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</si>
  <si>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</si>
  <si>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</si>
  <si>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</si>
  <si>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</si>
  <si>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</si>
  <si>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</si>
  <si>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</si>
  <si>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</si>
  <si>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</si>
  <si>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</si>
  <si>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</si>
  <si>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</si>
  <si>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</si>
  <si>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</si>
  <si>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</si>
  <si>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</si>
  <si>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</si>
  <si>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</si>
  <si>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</si>
  <si>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</si>
  <si>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</si>
  <si>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</si>
  <si>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</si>
  <si>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</si>
  <si>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</si>
  <si>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</si>
  <si>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</si>
  <si>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</si>
  <si>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</si>
  <si>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</si>
  <si>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</si>
  <si>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</si>
  <si>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</si>
  <si>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</si>
  <si>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</si>
  <si>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</si>
  <si>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</si>
  <si>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</si>
  <si>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</si>
  <si>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</si>
  <si>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</si>
  <si>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</si>
  <si>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</si>
  <si>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</si>
  <si>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</si>
  <si>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</si>
  <si>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</si>
  <si>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</si>
  <si>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</si>
  <si>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</si>
  <si>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</si>
  <si>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</si>
  <si>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</si>
  <si>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</si>
  <si>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</si>
  <si>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</si>
  <si>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</si>
  <si>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</si>
  <si>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</si>
  <si>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</si>
  <si>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</si>
  <si>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</si>
  <si>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</si>
  <si>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</si>
  <si>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</si>
  <si>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</si>
  <si>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</si>
  <si>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</si>
  <si>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</si>
  <si>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</si>
  <si>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</si>
  <si>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</si>
  <si>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</si>
  <si>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</si>
  <si>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</si>
  <si>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</si>
  <si>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</si>
  <si>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</si>
  <si>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</si>
  <si>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</si>
  <si>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</si>
  <si>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</si>
  <si>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</si>
  <si>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</si>
  <si>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</si>
  <si>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</si>
  <si>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</si>
  <si>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</si>
  <si>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</si>
  <si>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</si>
  <si>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</si>
  <si>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</si>
  <si>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</si>
  <si>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</si>
  <si>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</si>
  <si>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</si>
  <si>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</si>
  <si>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</si>
  <si>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</si>
  <si>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</si>
  <si>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</si>
  <si>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</si>
  <si>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</si>
  <si>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</si>
  <si>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</si>
  <si>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</si>
  <si>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</si>
  <si>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</si>
  <si>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</si>
  <si>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</si>
  <si>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</si>
  <si>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</si>
  <si>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</si>
  <si>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</si>
  <si>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</si>
  <si>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</si>
  <si>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</si>
  <si>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</si>
  <si>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</si>
  <si>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</si>
  <si>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</si>
  <si>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</si>
  <si>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</si>
  <si>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</si>
  <si>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</si>
  <si>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</si>
  <si>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</si>
  <si>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</si>
  <si>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</si>
  <si>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</si>
  <si>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</si>
  <si>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</si>
  <si>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</si>
  <si>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</si>
  <si>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</si>
  <si>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</si>
  <si>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</si>
  <si>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</si>
  <si>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</si>
  <si>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</si>
  <si>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</si>
  <si>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</si>
  <si>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</si>
  <si>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</si>
  <si>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</si>
  <si>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</si>
  <si>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</si>
  <si>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</si>
  <si>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</si>
  <si>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</si>
  <si>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</si>
  <si>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</si>
  <si>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</si>
  <si>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</si>
  <si>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</si>
  <si>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</si>
  <si>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</si>
  <si>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</si>
  <si>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</si>
  <si>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</si>
  <si>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</si>
  <si>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</si>
  <si>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</si>
  <si>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</si>
  <si>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</si>
  <si>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</si>
  <si>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</si>
  <si>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</si>
  <si>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</si>
  <si>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</si>
  <si>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</si>
  <si>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</si>
  <si>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</si>
  <si>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</si>
  <si>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</si>
  <si>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</si>
  <si>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</si>
  <si>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</si>
  <si>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</si>
  <si>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</si>
  <si>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</si>
  <si>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</si>
  <si>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</si>
  <si>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</si>
  <si>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</si>
  <si>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</si>
  <si>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</si>
  <si>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</si>
  <si>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</si>
  <si>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</si>
  <si>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</si>
  <si>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</si>
  <si>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</si>
  <si>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</si>
  <si>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</si>
  <si>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</si>
  <si>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</si>
  <si>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</si>
  <si>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</si>
  <si>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</si>
  <si>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</si>
  <si>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</si>
  <si>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</si>
  <si>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</si>
  <si>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</si>
  <si>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</si>
  <si>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</si>
  <si>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</si>
  <si>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</si>
  <si>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</si>
  <si>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</si>
  <si>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</si>
  <si>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</si>
  <si>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</si>
  <si>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</si>
  <si>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</si>
  <si>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</si>
  <si>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</si>
  <si>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</si>
  <si>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</si>
  <si>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</si>
  <si>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</si>
  <si>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</si>
  <si>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</si>
  <si>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</si>
  <si>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</si>
  <si>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</si>
  <si>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</si>
  <si>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</si>
  <si>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</si>
  <si>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</si>
  <si>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</si>
  <si>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</si>
  <si>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</si>
  <si>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</si>
  <si>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</si>
  <si>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</si>
  <si>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</si>
  <si>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</si>
  <si>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</si>
  <si>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</si>
  <si>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</si>
  <si>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</si>
  <si>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</si>
  <si>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</si>
  <si>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</si>
  <si>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</si>
  <si>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</si>
  <si>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</si>
  <si>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</si>
  <si>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</si>
  <si>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</si>
  <si>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</si>
  <si>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</si>
  <si>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</si>
  <si>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</si>
  <si>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</si>
  <si>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</si>
  <si>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</si>
  <si>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</si>
  <si>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</si>
  <si>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</si>
  <si>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</si>
  <si>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</si>
  <si>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</si>
  <si>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</si>
  <si>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</si>
  <si>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</si>
  <si>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</si>
  <si>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</si>
  <si>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</si>
  <si>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</si>
  <si>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</si>
  <si>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</si>
  <si>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</si>
  <si>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</si>
  <si>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</si>
  <si>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</si>
  <si>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</si>
  <si>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</si>
  <si>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</si>
  <si>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</si>
  <si>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</si>
  <si>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</si>
  <si>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</si>
  <si>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</si>
  <si>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</si>
  <si>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</si>
  <si>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</si>
  <si>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</si>
  <si>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</si>
  <si>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</si>
  <si>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</si>
  <si>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</si>
  <si>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</si>
  <si>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</si>
  <si>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</si>
  <si>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</si>
  <si>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</si>
  <si>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</si>
  <si>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</si>
  <si>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</si>
  <si>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</si>
  <si>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</si>
  <si>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</si>
  <si>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</si>
  <si>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</si>
  <si>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</si>
  <si>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</si>
  <si>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</si>
  <si>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</si>
  <si>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</si>
  <si>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</si>
  <si>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</si>
  <si>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</si>
  <si>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</si>
  <si>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</si>
  <si>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</si>
  <si>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</si>
  <si>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</si>
  <si>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</si>
  <si>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</si>
  <si>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</si>
  <si>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</si>
  <si>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</si>
  <si>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</si>
  <si>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</si>
  <si>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</si>
  <si>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</si>
  <si>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</si>
  <si>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</si>
  <si>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</si>
  <si>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</si>
  <si>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</si>
  <si>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</si>
  <si>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</si>
  <si>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</si>
  <si>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</si>
  <si>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</si>
  <si>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</si>
  <si>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</si>
  <si>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</si>
  <si>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</si>
  <si>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</si>
  <si>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</si>
  <si>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</si>
  <si>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</si>
  <si>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</si>
  <si>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</si>
  <si>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</si>
  <si>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</si>
  <si>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</si>
  <si>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</si>
  <si>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</si>
  <si>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</si>
  <si>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</si>
  <si>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</si>
  <si>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</si>
  <si>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</si>
  <si>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</si>
  <si>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</si>
  <si>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</si>
  <si>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</si>
  <si>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</si>
  <si>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</si>
  <si>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</si>
  <si>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</si>
  <si>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</si>
  <si>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</si>
  <si>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</si>
  <si>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</si>
  <si>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</si>
  <si>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</si>
  <si>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</si>
  <si>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</si>
  <si>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</si>
  <si>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</si>
  <si>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</si>
  <si>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</si>
  <si>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</si>
  <si>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</si>
  <si>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</si>
  <si>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</si>
  <si>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</si>
  <si>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</si>
  <si>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</si>
  <si>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</si>
  <si>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</si>
  <si>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</si>
  <si>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</si>
  <si>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</si>
  <si>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</si>
  <si>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</si>
  <si>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</si>
  <si>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</si>
  <si>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</si>
  <si>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</si>
  <si>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</si>
  <si>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</si>
  <si>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</si>
  <si>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</si>
  <si>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</si>
  <si>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</si>
  <si>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</si>
  <si>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</si>
  <si>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</si>
  <si>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</si>
  <si>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</si>
  <si>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</si>
  <si>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</si>
  <si>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</si>
  <si>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</si>
  <si>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</si>
  <si>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</si>
  <si>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</si>
  <si>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</si>
  <si>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</si>
  <si>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</si>
  <si>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</si>
  <si>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</si>
  <si>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</si>
  <si>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</si>
  <si>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</si>
  <si>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</si>
  <si>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</si>
  <si>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</si>
  <si>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</si>
  <si>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</si>
  <si>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</si>
  <si>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</si>
  <si>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</si>
  <si>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</si>
  <si>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</si>
  <si>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</si>
  <si>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</si>
  <si>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</si>
  <si>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</si>
  <si>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</si>
  <si>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</si>
  <si>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</si>
  <si>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</si>
  <si>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</si>
  <si>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</si>
  <si>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</si>
  <si>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</si>
  <si>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</si>
  <si>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</si>
  <si>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</si>
  <si>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</si>
  <si>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</si>
  <si>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</si>
  <si>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</si>
  <si>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</si>
  <si>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</si>
  <si>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</si>
  <si>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</si>
  <si>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</si>
  <si>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</si>
  <si>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</si>
  <si>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</si>
  <si>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</si>
  <si>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</si>
  <si>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</si>
  <si>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</si>
  <si>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</si>
  <si>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</si>
  <si>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</si>
  <si>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</si>
  <si>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</si>
  <si>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</si>
  <si>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</si>
  <si>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</si>
  <si>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</si>
  <si>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</si>
  <si>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</si>
  <si>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</si>
  <si>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</si>
  <si>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</si>
  <si>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</si>
  <si>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</si>
  <si>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</si>
  <si>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</si>
  <si>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</si>
  <si>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</si>
  <si>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</si>
  <si>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</si>
  <si>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</si>
  <si>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</si>
  <si>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</si>
  <si>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</si>
  <si>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</si>
  <si>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</si>
  <si>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</si>
  <si>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</si>
  <si>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</si>
  <si>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</si>
  <si>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</si>
  <si>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</si>
  <si>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</si>
  <si>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</si>
  <si>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</si>
  <si>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</si>
  <si>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</si>
  <si>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</si>
  <si>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</si>
  <si>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</si>
  <si>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</si>
  <si>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</si>
  <si>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</si>
  <si>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</si>
  <si>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</si>
  <si>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</si>
  <si>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</si>
  <si>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</si>
  <si>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</si>
  <si>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</si>
  <si>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</si>
  <si>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</si>
  <si>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</si>
  <si>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</si>
  <si>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</si>
  <si>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</si>
  <si>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</si>
  <si>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</si>
  <si>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</si>
  <si>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</si>
  <si>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</si>
  <si>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</si>
  <si>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</si>
  <si>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</si>
  <si>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</si>
  <si>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</si>
  <si>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</si>
  <si>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</si>
  <si>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</si>
  <si>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</si>
  <si>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</si>
  <si>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</si>
  <si>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</si>
  <si>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</si>
  <si>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</si>
  <si>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</si>
  <si>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</si>
  <si>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</si>
  <si>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</si>
  <si>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</si>
  <si>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</si>
  <si>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</si>
  <si>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</si>
  <si>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</si>
  <si>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</si>
  <si>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</si>
  <si>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</si>
  <si>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</si>
  <si>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</si>
  <si>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</si>
  <si>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</si>
  <si>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</si>
  <si>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</si>
  <si>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</si>
  <si>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</si>
  <si>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</si>
  <si>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</si>
  <si>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</si>
  <si>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</si>
  <si>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</si>
  <si>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</si>
  <si>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</si>
  <si>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</si>
  <si>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</si>
  <si>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</si>
  <si>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</si>
  <si>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</si>
  <si>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</si>
  <si>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</si>
  <si>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</si>
  <si>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</si>
  <si>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</si>
  <si>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</si>
  <si>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</si>
  <si>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</si>
  <si>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</si>
  <si>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</si>
  <si>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</si>
  <si>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</si>
  <si>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</si>
  <si>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</si>
  <si>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</si>
  <si>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</si>
  <si>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</si>
  <si>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</si>
  <si>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</si>
  <si>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</si>
  <si>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</si>
  <si>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</si>
  <si>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</si>
  <si>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</si>
  <si>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</si>
  <si>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</si>
  <si>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</si>
  <si>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</si>
  <si>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</si>
  <si>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</si>
  <si>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</si>
  <si>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</si>
  <si>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</si>
  <si>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</si>
  <si>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</si>
  <si>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</si>
  <si>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</si>
  <si>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</si>
  <si>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</si>
  <si>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</si>
  <si>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</si>
  <si>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</si>
  <si>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</si>
  <si>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</si>
  <si>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</si>
  <si>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</si>
  <si>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</si>
  <si>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</si>
  <si>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</si>
  <si>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</si>
  <si>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</si>
  <si>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</si>
  <si>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</si>
  <si>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</si>
  <si>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</si>
  <si>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</si>
  <si>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</si>
  <si>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</si>
  <si>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</si>
  <si>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</si>
  <si>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</si>
  <si>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</si>
  <si>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</si>
  <si>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</si>
  <si>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</si>
  <si>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</si>
  <si>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</si>
  <si>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</si>
  <si>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</si>
  <si>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</si>
  <si>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</si>
  <si>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</si>
  <si>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</si>
  <si>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</si>
  <si>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</si>
  <si>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</si>
  <si>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</si>
  <si>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</si>
  <si>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</si>
  <si>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</si>
  <si>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</si>
  <si>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</si>
  <si>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</si>
  <si>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</si>
  <si>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</si>
  <si>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</si>
  <si>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</si>
  <si>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</si>
  <si>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</si>
  <si>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</si>
  <si>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</si>
  <si>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</si>
  <si>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</si>
  <si>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</si>
  <si>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</si>
  <si>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</si>
  <si>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</si>
  <si>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</si>
  <si>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</si>
  <si>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</si>
  <si>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</si>
  <si>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</si>
  <si>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</si>
  <si>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</si>
  <si>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</si>
  <si>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</si>
  <si>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</si>
  <si>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</si>
  <si>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</si>
  <si>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</si>
  <si>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</si>
  <si>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</si>
  <si>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</si>
  <si>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</si>
  <si>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</si>
  <si>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</si>
  <si>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</si>
  <si>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</si>
  <si>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</si>
  <si>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</si>
  <si>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</si>
  <si>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</si>
  <si>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</si>
  <si>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</si>
  <si>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</si>
  <si>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</si>
  <si>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</si>
  <si>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</si>
  <si>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</si>
  <si>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</si>
  <si>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</si>
  <si>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</si>
  <si>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</si>
  <si>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</si>
  <si>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</si>
  <si>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</si>
  <si>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</si>
  <si>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</si>
  <si>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</si>
  <si>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</si>
  <si>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</si>
  <si>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</si>
  <si>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</si>
  <si>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</si>
  <si>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</si>
  <si>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</si>
  <si>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</si>
  <si>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</si>
  <si>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</si>
  <si>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</si>
  <si>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</si>
  <si>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</si>
  <si>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</si>
  <si>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</si>
  <si>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</si>
  <si>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</si>
  <si>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</si>
  <si>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</si>
  <si>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</si>
  <si>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</si>
  <si>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</si>
  <si>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</si>
  <si>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</si>
  <si>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</si>
  <si>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</si>
  <si>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</si>
  <si>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</si>
  <si>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</si>
  <si>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</si>
  <si>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</si>
  <si>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</si>
  <si>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</si>
  <si>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</si>
  <si>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</si>
  <si>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</si>
  <si>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</si>
  <si>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</si>
  <si>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</si>
  <si>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</si>
  <si>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</si>
  <si>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</si>
  <si>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</si>
  <si>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</si>
  <si>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</si>
  <si>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</si>
  <si>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</si>
  <si>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</si>
  <si>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</si>
  <si>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</si>
  <si>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</si>
  <si>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</si>
  <si>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</si>
  <si>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</si>
  <si>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</si>
  <si>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</si>
  <si>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</si>
  <si>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</si>
  <si>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</si>
  <si>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</si>
  <si>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</si>
  <si>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</si>
  <si>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</si>
  <si>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</si>
  <si>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</si>
  <si>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</si>
  <si>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</si>
  <si>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</si>
  <si>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</si>
  <si>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</si>
  <si>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</si>
  <si>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</si>
  <si>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</si>
  <si>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</si>
  <si>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</si>
  <si>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</si>
  <si>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</si>
  <si>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</si>
  <si>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</si>
  <si>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</si>
  <si>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</si>
  <si>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</si>
  <si>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</si>
  <si>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</si>
  <si>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</si>
  <si>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</si>
  <si>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</si>
  <si>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</si>
  <si>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</si>
  <si>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</si>
  <si>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</si>
  <si>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</si>
  <si>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</si>
  <si>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</si>
  <si>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</si>
  <si>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</si>
  <si>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</si>
  <si>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</si>
  <si>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</si>
  <si>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</si>
  <si>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</si>
  <si>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</si>
  <si>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</si>
  <si>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</si>
  <si>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</si>
  <si>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</si>
  <si>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</si>
  <si>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</si>
  <si>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</si>
  <si>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</si>
  <si>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</si>
  <si>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</si>
  <si>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</si>
  <si>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</si>
  <si>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</si>
  <si>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</si>
  <si>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</si>
  <si>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</si>
  <si>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</si>
  <si>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</si>
  <si>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</si>
  <si>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</si>
  <si>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</si>
  <si>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</si>
  <si>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</si>
  <si>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</si>
  <si>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</si>
  <si>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</si>
  <si>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</si>
  <si>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</si>
  <si>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</si>
  <si>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</si>
  <si>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</si>
  <si>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</si>
  <si>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</si>
  <si>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</si>
  <si>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</si>
  <si>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</si>
  <si>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</si>
  <si>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</si>
  <si>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</si>
  <si>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</si>
  <si>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</si>
  <si>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</si>
  <si>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</si>
  <si>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</si>
  <si>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</si>
  <si>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</si>
  <si>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</si>
  <si>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</si>
  <si>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</si>
  <si>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</si>
  <si>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</si>
  <si>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</si>
  <si>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</si>
  <si>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</si>
  <si>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</si>
  <si>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</si>
  <si>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</si>
  <si>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</si>
  <si>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</si>
  <si>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</si>
  <si>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</si>
  <si>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</si>
  <si>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</si>
  <si>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</si>
  <si>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</si>
  <si>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</si>
  <si>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</si>
  <si>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</si>
  <si>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</si>
  <si>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</si>
  <si>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</si>
  <si>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</si>
  <si>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</si>
  <si>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</si>
  <si>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</si>
  <si>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</si>
  <si>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</si>
  <si>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</si>
  <si>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</si>
  <si>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</si>
  <si>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</si>
  <si>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</si>
  <si>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</si>
  <si>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</si>
  <si>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</si>
  <si>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</si>
  <si>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</si>
  <si>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</si>
  <si>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</si>
  <si>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</si>
  <si>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</si>
  <si>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</si>
  <si>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</si>
  <si>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</si>
  <si>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</si>
  <si>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</si>
  <si>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</si>
  <si>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</si>
  <si>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</si>
  <si>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</si>
  <si>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</si>
  <si>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</si>
  <si>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</si>
  <si>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</si>
  <si>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</si>
  <si>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</si>
  <si>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</si>
  <si>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</si>
  <si>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</si>
  <si>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</si>
  <si>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</si>
  <si>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</si>
  <si>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</si>
  <si>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</si>
  <si>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</si>
  <si>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</si>
  <si>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</si>
  <si>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</si>
  <si>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</si>
  <si>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</si>
  <si>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</si>
  <si>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</si>
  <si>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</si>
  <si>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</si>
  <si>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</si>
  <si>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</si>
  <si>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</si>
  <si>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</si>
  <si>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</si>
  <si>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</si>
  <si>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</si>
  <si>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</si>
  <si>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</si>
  <si>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</si>
  <si>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</si>
  <si>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</si>
  <si>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</si>
  <si>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</si>
  <si>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</si>
  <si>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</si>
  <si>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</si>
  <si>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</si>
  <si>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</si>
  <si>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</si>
  <si>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</si>
  <si>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</si>
  <si>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</si>
  <si>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</si>
  <si>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</si>
  <si>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</si>
  <si>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</si>
  <si>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</si>
  <si>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</si>
  <si>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</si>
  <si>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</si>
  <si>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</si>
  <si>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</si>
  <si>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</si>
  <si>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</si>
  <si>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</si>
  <si>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</si>
  <si>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</si>
  <si>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</si>
  <si>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</si>
  <si>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</si>
  <si>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</si>
  <si>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</si>
  <si>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</si>
  <si>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</si>
  <si>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</si>
  <si>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</si>
  <si>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</si>
  <si>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</si>
  <si>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</si>
  <si>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</si>
  <si>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</si>
  <si>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</si>
  <si>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</si>
  <si>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</si>
  <si>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</si>
  <si>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</si>
  <si>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</si>
  <si>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</si>
  <si>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</si>
  <si>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</si>
  <si>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</si>
  <si>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</si>
  <si>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</si>
  <si>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</si>
  <si>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</si>
  <si>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</si>
  <si>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</si>
  <si>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</si>
  <si>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</si>
  <si>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</si>
  <si>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</si>
  <si>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</si>
  <si>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</si>
  <si>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</si>
  <si>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</si>
  <si>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</si>
  <si>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</si>
  <si>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</si>
  <si>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</si>
  <si>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</si>
  <si>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</si>
  <si>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</si>
  <si>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</si>
  <si>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</si>
  <si>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</si>
  <si>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</si>
  <si>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</si>
  <si>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</si>
  <si>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</si>
  <si>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</si>
  <si>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</si>
  <si>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</si>
  <si>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</si>
  <si>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</si>
  <si>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</si>
  <si>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</si>
  <si>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</si>
  <si>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</si>
  <si>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</si>
  <si>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</si>
  <si>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</si>
  <si>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</si>
  <si>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</si>
  <si>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</si>
  <si>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</si>
  <si>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</si>
  <si>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</si>
  <si>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</si>
  <si>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</si>
  <si>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</si>
  <si>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</si>
  <si>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</si>
  <si>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</si>
  <si>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</si>
  <si>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</si>
  <si>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</si>
  <si>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</si>
  <si>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</si>
  <si>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</si>
  <si>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</si>
  <si>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</si>
  <si>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</si>
  <si>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</si>
  <si>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</si>
  <si>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</si>
  <si>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</si>
  <si>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</si>
  <si>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</si>
  <si>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</si>
  <si>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</si>
  <si>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</si>
  <si>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</si>
  <si>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</si>
  <si>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</si>
  <si>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</si>
  <si>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</si>
  <si>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</si>
  <si>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</si>
  <si>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</si>
  <si>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</si>
  <si>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</si>
  <si>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</si>
  <si>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</si>
  <si>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</si>
  <si>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</si>
  <si>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</si>
  <si>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</si>
  <si>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</si>
  <si>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</si>
  <si>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</si>
  <si>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</si>
  <si>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</si>
  <si>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</si>
  <si>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</si>
  <si>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</si>
  <si>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</si>
  <si>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</si>
  <si>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</si>
  <si>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</si>
  <si>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</si>
  <si>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</si>
  <si>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</si>
  <si>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</si>
  <si>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</si>
  <si>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</si>
  <si>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</si>
  <si>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</si>
  <si>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</si>
  <si>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</si>
  <si>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</si>
  <si>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</si>
  <si>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</si>
  <si>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</si>
  <si>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</si>
  <si>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</si>
  <si>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</si>
  <si>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</si>
  <si>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</si>
  <si>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</si>
  <si>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</si>
  <si>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</si>
  <si>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</si>
  <si>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</si>
  <si>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</si>
  <si>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</si>
  <si>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</si>
  <si>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</si>
  <si>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</si>
  <si>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</si>
  <si>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</si>
  <si>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</si>
  <si>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</si>
  <si>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</si>
  <si>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</si>
  <si>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</si>
  <si>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</si>
  <si>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</si>
  <si>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</si>
  <si>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</si>
  <si>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</si>
  <si>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</si>
  <si>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</si>
  <si>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</si>
  <si>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</si>
  <si>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</si>
  <si>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</si>
  <si>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</si>
  <si>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</si>
  <si>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</si>
  <si>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</si>
  <si>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</si>
  <si>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</si>
  <si>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</si>
  <si>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</si>
  <si>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</si>
  <si>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</si>
  <si>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</si>
  <si>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</si>
  <si>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</si>
  <si>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</si>
  <si>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</si>
  <si>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</si>
  <si>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</si>
  <si>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</si>
  <si>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</si>
  <si>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</si>
  <si>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</si>
  <si>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</si>
  <si>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</si>
  <si>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</si>
  <si>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</si>
  <si>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</si>
  <si>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</si>
  <si>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</si>
  <si>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</si>
  <si>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</si>
  <si>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</si>
  <si>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</si>
  <si>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</si>
  <si>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</si>
  <si>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</si>
  <si>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</si>
  <si>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</si>
  <si>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</si>
  <si>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</si>
  <si>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</si>
  <si>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</si>
  <si>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</si>
  <si>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</si>
  <si>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</si>
  <si>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</si>
  <si>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</si>
  <si>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</si>
  <si>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</si>
  <si>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</si>
  <si>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</si>
  <si>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</si>
  <si>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</si>
  <si>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</si>
  <si>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</si>
  <si>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</si>
  <si>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</si>
  <si>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</si>
  <si>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</si>
  <si>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</si>
  <si>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</si>
  <si>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</si>
  <si>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</si>
  <si>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</si>
  <si>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</si>
  <si>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</si>
  <si>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</si>
  <si>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</si>
  <si>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</si>
  <si>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</si>
  <si>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</si>
  <si>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</si>
  <si>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</si>
  <si>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</si>
  <si>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</si>
  <si>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</si>
  <si>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</si>
  <si>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</si>
  <si>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</si>
  <si>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</si>
  <si>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</si>
  <si>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</si>
  <si>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</si>
  <si>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</si>
  <si>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</si>
  <si>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</si>
  <si>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</si>
  <si>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</si>
  <si>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</si>
  <si>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</si>
  <si>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</si>
  <si>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</si>
  <si>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</si>
  <si>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</si>
  <si>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</si>
  <si>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</si>
  <si>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</si>
  <si>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</si>
  <si>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</si>
  <si>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</si>
  <si>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</si>
  <si>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</si>
  <si>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</si>
  <si>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</si>
  <si>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</si>
  <si>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</si>
  <si>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</si>
  <si>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</si>
  <si>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</si>
  <si>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</si>
  <si>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</si>
  <si>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</si>
  <si>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</si>
  <si>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</si>
  <si>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</si>
  <si>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</si>
  <si>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</si>
  <si>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</si>
  <si>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</si>
  <si>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</si>
  <si>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</si>
  <si>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</si>
  <si>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</si>
  <si>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</si>
  <si>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</si>
  <si>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</si>
  <si>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</si>
  <si>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</si>
  <si>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</si>
  <si>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</si>
  <si>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</si>
  <si>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</si>
  <si>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</si>
  <si>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</si>
  <si>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</si>
  <si>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</si>
  <si>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</si>
  <si>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</si>
  <si>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</si>
  <si>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</si>
  <si>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</si>
  <si>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</si>
  <si>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</si>
  <si>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</si>
  <si>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</si>
  <si>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</si>
  <si>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</si>
  <si>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</si>
  <si>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</si>
  <si>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</si>
  <si>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</si>
  <si>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</si>
  <si>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</si>
  <si>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</si>
  <si>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</si>
  <si>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</si>
  <si>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</si>
  <si>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</si>
  <si>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</si>
  <si>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</si>
  <si>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</si>
  <si>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</si>
  <si>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</si>
  <si>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</si>
  <si>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</si>
  <si>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</si>
  <si>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</si>
  <si>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</si>
  <si>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</si>
  <si>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</si>
  <si>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</si>
  <si>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</si>
  <si>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</si>
  <si>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</si>
  <si>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</si>
  <si>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</si>
  <si>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</si>
  <si>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</si>
  <si>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</si>
  <si>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</si>
  <si>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</si>
  <si>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</si>
  <si>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</si>
  <si>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</si>
  <si>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</si>
  <si>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</si>
  <si>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</si>
  <si>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</si>
  <si>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</si>
  <si>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</si>
  <si>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</si>
  <si>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</si>
  <si>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</si>
  <si>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</si>
  <si>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</si>
  <si>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</si>
  <si>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</si>
  <si>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</si>
  <si>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</si>
  <si>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</si>
  <si>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</si>
  <si>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</si>
  <si>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</si>
  <si>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</si>
  <si>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</si>
  <si>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</si>
  <si>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</si>
  <si>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</si>
  <si>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</si>
  <si>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</si>
  <si>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</si>
  <si>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</si>
  <si>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</si>
  <si>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</si>
  <si>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</si>
  <si>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</si>
  <si>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</si>
  <si>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</si>
  <si>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</si>
  <si>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</si>
  <si>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</si>
  <si>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</si>
  <si>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</si>
  <si>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</si>
  <si>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</si>
  <si>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</si>
  <si>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</si>
  <si>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</si>
  <si>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</si>
  <si>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</si>
  <si>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</si>
  <si>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</si>
  <si>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</si>
  <si>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</si>
  <si>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</si>
  <si>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</si>
  <si>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</si>
  <si>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</si>
  <si>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</si>
  <si>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</si>
  <si>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</si>
  <si>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</si>
  <si>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</si>
  <si>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</si>
  <si>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</si>
  <si>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</si>
  <si>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</si>
  <si>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</si>
  <si>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</si>
  <si>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</si>
  <si>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</si>
  <si>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</si>
  <si>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</si>
  <si>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</si>
  <si>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</si>
  <si>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</si>
  <si>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</si>
  <si>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</si>
  <si>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</si>
  <si>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</si>
  <si>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</si>
  <si>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</si>
  <si>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</si>
  <si>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</si>
  <si>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</si>
  <si>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</si>
  <si>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</si>
  <si>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</si>
  <si>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</si>
  <si>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</si>
  <si>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</si>
  <si>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</si>
  <si>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</si>
  <si>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</si>
  <si>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</si>
  <si>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</si>
  <si>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</si>
  <si>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</si>
  <si>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</si>
  <si>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</si>
  <si>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</si>
  <si>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</si>
  <si>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</si>
  <si>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</si>
  <si>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</si>
  <si>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</si>
  <si>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</si>
  <si>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</si>
  <si>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</si>
  <si>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</si>
  <si>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</si>
  <si>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</si>
  <si>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</si>
  <si>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</si>
  <si>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</si>
  <si>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</si>
  <si>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</si>
  <si>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</si>
  <si>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</si>
  <si>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</si>
  <si>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</si>
  <si>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</si>
  <si>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</si>
  <si>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</si>
  <si>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</si>
  <si>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</si>
  <si>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</si>
  <si>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</si>
  <si>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</si>
  <si>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</si>
  <si>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</si>
  <si>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</si>
  <si>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</si>
  <si>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</si>
  <si>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</si>
  <si>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</si>
  <si>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</si>
  <si>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</si>
  <si>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</si>
  <si>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</si>
  <si>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</si>
  <si>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</si>
  <si>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</si>
  <si>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</si>
  <si>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</si>
  <si>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</si>
  <si>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</si>
  <si>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</si>
  <si>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</si>
  <si>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</si>
  <si>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</si>
  <si>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</si>
  <si>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</si>
  <si>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</si>
  <si>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</si>
  <si>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</si>
  <si>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</si>
  <si>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</si>
  <si>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</si>
  <si>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</si>
  <si>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</si>
  <si>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</si>
  <si>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</si>
  <si>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</si>
  <si>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</si>
  <si>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</si>
  <si>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</si>
  <si>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</si>
  <si>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</si>
  <si>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</si>
  <si>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</si>
  <si>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</si>
  <si>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</si>
  <si>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</si>
  <si>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</si>
  <si>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</si>
  <si>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</si>
  <si>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</si>
  <si>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</si>
  <si>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</si>
  <si>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</si>
  <si>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</si>
  <si>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</si>
  <si>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</si>
  <si>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</si>
  <si>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</si>
  <si>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</si>
  <si>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</si>
  <si>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</si>
  <si>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</si>
  <si>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</si>
  <si>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</si>
  <si>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</si>
  <si>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</si>
  <si>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</si>
  <si>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</si>
  <si>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</si>
  <si>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</si>
  <si>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</si>
  <si>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</si>
  <si>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</si>
  <si>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</si>
  <si>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</si>
  <si>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</si>
  <si>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</si>
  <si>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</si>
  <si>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</si>
  <si>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</si>
  <si>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</si>
  <si>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</si>
  <si>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</si>
  <si>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</si>
  <si>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</si>
  <si>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</si>
  <si>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</si>
  <si>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</si>
  <si>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</si>
  <si>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</si>
  <si>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</si>
  <si>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</si>
  <si>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</si>
  <si>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</si>
  <si>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</si>
  <si>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</si>
  <si>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</si>
  <si>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</si>
  <si>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</si>
  <si>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</si>
  <si>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</si>
  <si>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</si>
  <si>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</si>
  <si>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</si>
  <si>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</si>
  <si>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</si>
  <si>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</si>
  <si>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</si>
  <si>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</si>
  <si>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</si>
  <si>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</si>
  <si>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</si>
  <si>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</si>
  <si>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</si>
  <si>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</si>
  <si>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</si>
  <si>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</si>
  <si>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</si>
  <si>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</si>
  <si>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</si>
  <si>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</si>
  <si>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</si>
  <si>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</si>
  <si>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</si>
  <si>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</si>
  <si>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</si>
  <si>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</si>
  <si>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</si>
  <si>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</si>
  <si>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</si>
  <si>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</si>
  <si>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</si>
  <si>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</si>
  <si>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</si>
  <si>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</si>
  <si>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</si>
  <si>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</si>
  <si>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</si>
  <si>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</si>
  <si>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</si>
  <si>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</si>
  <si>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</si>
  <si>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</si>
  <si>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</si>
  <si>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</si>
  <si>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</si>
  <si>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</si>
  <si>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</si>
  <si>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</si>
  <si>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</si>
  <si>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</si>
  <si>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</si>
  <si>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</si>
  <si>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</si>
  <si>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</si>
  <si>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</si>
  <si>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</si>
  <si>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</si>
  <si>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</si>
  <si>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</si>
  <si>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</si>
  <si>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</si>
  <si>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</si>
  <si>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</si>
  <si>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</si>
  <si>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</si>
  <si>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</si>
  <si>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</si>
  <si>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</si>
  <si>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</si>
  <si>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</si>
  <si>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</si>
  <si>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</si>
  <si>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</si>
  <si>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</si>
  <si>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</si>
  <si>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</si>
  <si>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</si>
  <si>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</si>
  <si>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</si>
  <si>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</si>
  <si>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</si>
  <si>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</si>
  <si>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</si>
  <si>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</si>
  <si>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</si>
  <si>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</si>
  <si>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</si>
  <si>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</si>
  <si>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</si>
  <si>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</si>
  <si>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</si>
  <si>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</si>
  <si>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</si>
  <si>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</si>
  <si>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</si>
  <si>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</si>
  <si>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</si>
  <si>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</si>
  <si>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</si>
  <si>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</si>
  <si>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</si>
  <si>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</si>
  <si>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</si>
  <si>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</si>
  <si>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</si>
  <si>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</si>
  <si>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</si>
  <si>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</si>
  <si>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</si>
  <si>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</si>
  <si>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</si>
  <si>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</si>
  <si>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</si>
  <si>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</si>
  <si>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</si>
  <si>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</si>
  <si>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</si>
  <si>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</si>
  <si>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</si>
  <si>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</si>
  <si>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</si>
  <si>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</si>
  <si>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</si>
  <si>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</si>
  <si>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</si>
  <si>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</si>
  <si>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</si>
  <si>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</si>
  <si>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</si>
  <si>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</si>
  <si>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</si>
  <si>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</si>
  <si>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</si>
  <si>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</si>
  <si>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</si>
  <si>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</si>
  <si>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</si>
  <si>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</si>
  <si>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</si>
  <si>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</si>
  <si>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</si>
  <si>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</si>
  <si>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</si>
  <si>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</si>
  <si>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</si>
  <si>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</si>
  <si>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</si>
  <si>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</si>
  <si>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</si>
  <si>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</si>
  <si>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</si>
  <si>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</si>
  <si>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</si>
  <si>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</si>
  <si>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</si>
  <si>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</si>
  <si>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</si>
  <si>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</si>
  <si>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</si>
  <si>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</si>
  <si>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</si>
  <si>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</si>
  <si>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</si>
  <si>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</si>
  <si>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</si>
  <si>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</si>
  <si>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</si>
  <si>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</si>
  <si>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</si>
  <si>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</si>
  <si>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</si>
  <si>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</si>
  <si>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</si>
  <si>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</si>
  <si>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</si>
  <si>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</si>
  <si>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</si>
  <si>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</si>
  <si>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</si>
  <si>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</si>
  <si>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</si>
  <si>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</si>
  <si>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</si>
  <si>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</si>
  <si>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</si>
  <si>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</si>
  <si>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</si>
  <si>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</si>
  <si>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</si>
  <si>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</si>
  <si>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</si>
  <si>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</si>
  <si>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</si>
  <si>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</si>
  <si>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</si>
  <si>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</si>
  <si>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</si>
  <si>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</si>
  <si>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</si>
  <si>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</si>
  <si>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</si>
  <si>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</si>
  <si>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</si>
  <si>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</si>
  <si>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</si>
  <si>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</si>
  <si>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</si>
  <si>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</si>
  <si>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</si>
  <si>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</si>
  <si>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</si>
  <si>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</si>
  <si>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</si>
  <si>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</si>
  <si>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</si>
  <si>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</si>
  <si>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</si>
  <si>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</si>
  <si>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</si>
  <si>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</si>
  <si>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</si>
  <si>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</si>
  <si>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</si>
  <si>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</si>
  <si>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</si>
  <si>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</si>
  <si>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</si>
  <si>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</si>
  <si>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</si>
  <si>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</si>
  <si>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</si>
  <si>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</si>
  <si>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</si>
  <si>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</si>
  <si>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</si>
  <si>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</si>
  <si>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</si>
  <si>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</si>
  <si>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</si>
  <si>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</si>
  <si>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</si>
  <si>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</si>
  <si>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</si>
  <si>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</si>
  <si>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</si>
  <si>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</si>
  <si>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</si>
  <si>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</si>
  <si>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</si>
  <si>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</si>
  <si>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</si>
  <si>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</si>
  <si>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</si>
  <si>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</si>
  <si>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</si>
  <si>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</si>
  <si>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</si>
  <si>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</si>
  <si>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</si>
  <si>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</si>
  <si>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</si>
  <si>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</si>
  <si>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</si>
  <si>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</si>
  <si>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</si>
  <si>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</si>
  <si>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</si>
  <si>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</si>
  <si>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</si>
  <si>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</si>
  <si>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</si>
  <si>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</si>
  <si>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</si>
  <si>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</si>
  <si>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</si>
  <si>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</si>
  <si>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</si>
  <si>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</si>
  <si>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</si>
  <si>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</si>
  <si>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</si>
  <si>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</si>
  <si>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</si>
  <si>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</si>
  <si>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</si>
  <si>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</si>
  <si>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</si>
  <si>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</si>
  <si>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</si>
  <si>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</si>
  <si>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</si>
  <si>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</si>
  <si>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</si>
  <si>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</si>
  <si>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</si>
  <si>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</si>
  <si>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</si>
  <si>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</si>
  <si>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</si>
  <si>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</si>
  <si>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</si>
  <si>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</si>
  <si>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</si>
  <si>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</si>
  <si>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</si>
  <si>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</si>
  <si>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</si>
  <si>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</si>
  <si>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</si>
  <si>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</si>
  <si>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</si>
  <si>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</si>
  <si>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</si>
  <si>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</si>
  <si>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</si>
  <si>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</si>
  <si>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</si>
  <si>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</si>
  <si>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</si>
  <si>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</si>
  <si>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</si>
  <si>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</si>
  <si>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</si>
  <si>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</si>
  <si>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</si>
  <si>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</si>
  <si>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</si>
  <si>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</si>
  <si>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</si>
  <si>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</si>
  <si>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</si>
  <si>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</si>
  <si>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</si>
  <si>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</si>
  <si>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</si>
  <si>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</si>
  <si>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</si>
  <si>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</si>
  <si>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</si>
  <si>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</si>
  <si>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</si>
  <si>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</si>
  <si>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</si>
  <si>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</si>
  <si>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</si>
  <si>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</si>
  <si>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</si>
  <si>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</si>
  <si>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</si>
  <si>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</si>
  <si>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</si>
  <si>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</si>
  <si>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</si>
  <si>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</si>
  <si>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</si>
  <si>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</si>
  <si>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</si>
  <si>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</si>
  <si>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</si>
  <si>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</si>
  <si>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</si>
  <si>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</si>
  <si>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</si>
  <si>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</si>
  <si>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</si>
  <si>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</si>
  <si>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</si>
  <si>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</si>
  <si>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</si>
  <si>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</si>
  <si>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</si>
  <si>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</si>
  <si>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</si>
  <si>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</si>
  <si>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</si>
  <si>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</si>
  <si>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</si>
  <si>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</si>
  <si>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</si>
  <si>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</si>
  <si>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</si>
  <si>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</si>
  <si>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</si>
  <si>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</si>
  <si>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</si>
  <si>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</si>
  <si>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</si>
  <si>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</si>
  <si>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</si>
  <si>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</si>
  <si>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</si>
  <si>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</si>
  <si>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</si>
  <si>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</si>
  <si>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</si>
  <si>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</si>
  <si>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</si>
  <si>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</si>
  <si>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</si>
  <si>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</si>
  <si>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</si>
  <si>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</si>
  <si>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</si>
  <si>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</si>
  <si>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</si>
  <si>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</si>
  <si>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</si>
  <si>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</si>
  <si>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</si>
  <si>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</si>
  <si>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</si>
  <si>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</si>
  <si>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</si>
  <si>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</si>
  <si>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</si>
  <si>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</si>
  <si>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</si>
  <si>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</si>
  <si>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</si>
  <si>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</si>
  <si>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</si>
  <si>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</si>
  <si>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</si>
  <si>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</si>
  <si>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</si>
  <si>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</si>
  <si>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</si>
  <si>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</si>
  <si>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</si>
  <si>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</si>
  <si>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</si>
  <si>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</si>
  <si>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</si>
  <si>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</si>
  <si>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</si>
  <si>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</si>
  <si>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</si>
  <si>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</si>
  <si>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</si>
  <si>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</si>
  <si>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</si>
  <si>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</si>
  <si>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</si>
  <si>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</si>
  <si>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</si>
  <si>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</si>
  <si>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</si>
  <si>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</si>
  <si>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</si>
  <si>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</si>
  <si>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</si>
  <si>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</si>
  <si>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</si>
  <si>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</si>
  <si>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</si>
  <si>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</si>
  <si>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</si>
  <si>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</si>
  <si>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</si>
  <si>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</si>
  <si>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</si>
  <si>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</si>
  <si>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</si>
  <si>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</si>
  <si>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</si>
  <si>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</si>
  <si>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</si>
  <si>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</si>
  <si>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</si>
  <si>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</si>
  <si>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</si>
  <si>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</si>
  <si>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</si>
  <si>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</si>
  <si>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</si>
  <si>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</si>
  <si>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</si>
  <si>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</si>
  <si>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</si>
  <si>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</si>
  <si>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</si>
  <si>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</si>
  <si>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</si>
  <si>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</si>
  <si>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</si>
  <si>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</si>
  <si>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</si>
  <si>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</si>
  <si>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</si>
  <si>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</si>
  <si>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</si>
  <si>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</si>
  <si>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</si>
  <si>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</si>
  <si>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</si>
  <si>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</si>
  <si>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</si>
  <si>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</si>
  <si>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</si>
  <si>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</si>
  <si>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</si>
  <si>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</si>
  <si>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</si>
  <si>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</si>
  <si>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</si>
  <si>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</si>
  <si>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</si>
  <si>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</si>
  <si>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</si>
  <si>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</si>
  <si>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</si>
  <si>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</si>
  <si>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</si>
  <si>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</si>
  <si>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</si>
  <si>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</si>
  <si>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</si>
  <si>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</si>
  <si>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</si>
  <si>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</si>
  <si>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</si>
  <si>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</si>
  <si>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</si>
  <si>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</si>
  <si>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</si>
  <si>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</si>
  <si>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</si>
  <si>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</si>
  <si>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</si>
  <si>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</si>
  <si>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</si>
  <si>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</si>
  <si>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</si>
  <si>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</si>
  <si>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</si>
  <si>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</si>
  <si>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</si>
  <si>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</si>
  <si>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</si>
  <si>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</si>
  <si>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</si>
  <si>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</si>
  <si>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</si>
  <si>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</si>
  <si>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</si>
  <si>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</si>
  <si>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</si>
  <si>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</si>
  <si>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</si>
  <si>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</si>
  <si>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</si>
  <si>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</si>
  <si>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</si>
  <si>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</si>
  <si>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</si>
  <si>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</si>
  <si>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</si>
  <si>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</si>
  <si>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</si>
  <si>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</si>
  <si>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</si>
  <si>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</si>
  <si>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</si>
  <si>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</si>
  <si>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</si>
  <si>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</si>
  <si>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</si>
  <si>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</si>
  <si>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</si>
  <si>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</si>
  <si>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</si>
  <si>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</si>
  <si>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</si>
  <si>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</si>
  <si>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</si>
  <si>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</si>
  <si>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</si>
  <si>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</si>
  <si>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</si>
  <si>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</si>
  <si>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</si>
  <si>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</si>
  <si>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</si>
  <si>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</si>
  <si>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</si>
  <si>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</si>
  <si>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</si>
  <si>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</si>
  <si>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</si>
  <si>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</si>
  <si>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</si>
  <si>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</si>
  <si>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</si>
  <si>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</si>
  <si>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</si>
  <si>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</si>
  <si>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</si>
  <si>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</si>
  <si>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</si>
  <si>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</si>
  <si>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</si>
  <si>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</si>
  <si>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</si>
  <si>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</si>
  <si>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</si>
  <si>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</si>
  <si>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</si>
  <si>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</si>
  <si>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</si>
  <si>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</si>
  <si>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</si>
  <si>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</si>
  <si>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</si>
  <si>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</si>
  <si>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</si>
  <si>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</si>
  <si>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</si>
  <si>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</si>
  <si>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</si>
  <si>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</si>
  <si>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</si>
  <si>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</si>
  <si>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</si>
  <si>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</si>
  <si>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</si>
  <si>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</si>
  <si>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</si>
  <si>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</si>
  <si>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</si>
  <si>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</si>
  <si>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</si>
  <si>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</si>
  <si>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</si>
  <si>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</si>
  <si>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</si>
  <si>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</si>
  <si>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</si>
  <si>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</si>
  <si>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</si>
  <si>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</si>
  <si>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</si>
  <si>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</si>
  <si>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</si>
  <si>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</si>
  <si>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</si>
  <si>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</si>
  <si>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</si>
  <si>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</si>
  <si>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</si>
  <si>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</si>
  <si>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</si>
  <si>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</si>
  <si>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</si>
  <si>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</si>
  <si>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</si>
  <si>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</si>
  <si>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</si>
  <si>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</si>
  <si>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</si>
  <si>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</si>
  <si>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</si>
  <si>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</si>
  <si>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</si>
  <si>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</si>
  <si>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</si>
  <si>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</si>
  <si>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</si>
  <si>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</si>
  <si>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</si>
  <si>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</si>
  <si>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</si>
  <si>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</si>
  <si>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</si>
  <si>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</si>
  <si>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</si>
  <si>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</si>
  <si>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</si>
  <si>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</si>
  <si>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</si>
  <si>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</si>
  <si>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</si>
  <si>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</si>
  <si>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</si>
  <si>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</si>
  <si>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</si>
  <si>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</si>
  <si>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</si>
  <si>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</si>
  <si>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</si>
  <si>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</si>
  <si>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</si>
  <si>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</si>
  <si>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</si>
  <si>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</si>
  <si>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</si>
  <si>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</si>
  <si>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</si>
  <si>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</si>
  <si>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</si>
  <si>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</si>
  <si>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</si>
  <si>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</si>
  <si>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</si>
  <si>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</si>
  <si>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</si>
  <si>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</si>
  <si>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</si>
  <si>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</si>
  <si>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</si>
  <si>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</si>
  <si>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</si>
  <si>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</si>
  <si>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</si>
  <si>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</si>
  <si>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</si>
  <si>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</si>
  <si>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</si>
  <si>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</si>
  <si>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</si>
  <si>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</si>
  <si>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</si>
  <si>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</si>
  <si>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</si>
  <si>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</si>
  <si>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</si>
  <si>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</si>
  <si>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</si>
  <si>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</si>
  <si>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</si>
  <si>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</si>
  <si>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</si>
  <si>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</si>
  <si>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</si>
  <si>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</si>
  <si>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</si>
  <si>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</si>
  <si>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</si>
  <si>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</si>
  <si>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</si>
  <si>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</si>
  <si>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</si>
  <si>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</si>
  <si>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</si>
  <si>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</si>
  <si>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</si>
  <si>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</si>
  <si>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</si>
  <si>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</si>
  <si>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</si>
  <si>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</si>
  <si>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</si>
  <si>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</si>
  <si>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</si>
  <si>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</si>
  <si>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</si>
  <si>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</si>
  <si>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</si>
  <si>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</si>
  <si>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</si>
  <si>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</si>
  <si>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</si>
  <si>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</si>
  <si>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</si>
  <si>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</si>
  <si>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</si>
  <si>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</si>
  <si>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</si>
  <si>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</si>
  <si>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</si>
  <si>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</si>
  <si>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</si>
  <si>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</si>
  <si>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</si>
  <si>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</si>
  <si>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</si>
  <si>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</si>
  <si>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</si>
  <si>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</si>
  <si>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</si>
  <si>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</si>
  <si>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</si>
  <si>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</si>
  <si>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</si>
  <si>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</si>
  <si>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</si>
  <si>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</si>
  <si>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</si>
  <si>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</si>
  <si>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</si>
  <si>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</si>
  <si>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</si>
  <si>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</si>
  <si>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</si>
  <si>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</si>
  <si>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</si>
  <si>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</si>
  <si>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</si>
  <si>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</si>
  <si>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</si>
  <si>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</si>
  <si>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</si>
  <si>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</si>
  <si>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</si>
  <si>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</si>
  <si>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</si>
  <si>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</si>
  <si>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</si>
  <si>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</si>
  <si>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</si>
  <si>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</si>
  <si>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</si>
  <si>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</si>
  <si>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</si>
  <si>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</si>
  <si>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</si>
  <si>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</si>
  <si>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</si>
  <si>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</si>
  <si>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</si>
  <si>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</si>
  <si>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</si>
  <si>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</si>
  <si>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</si>
  <si>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</si>
  <si>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</si>
  <si>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</si>
  <si>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</si>
  <si>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</si>
  <si>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</si>
  <si>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</si>
  <si>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</si>
  <si>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</si>
  <si>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</si>
  <si>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</si>
  <si>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</si>
  <si>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</si>
  <si>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</si>
  <si>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</si>
  <si>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</si>
  <si>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</si>
  <si>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</si>
  <si>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</si>
  <si>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</si>
  <si>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</si>
  <si>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</si>
  <si>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</si>
  <si>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</si>
  <si>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</si>
  <si>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</si>
  <si>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</si>
  <si>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</si>
  <si>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</si>
  <si>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</si>
  <si>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</si>
  <si>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</si>
  <si>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</si>
  <si>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</si>
  <si>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</si>
  <si>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</si>
  <si>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</si>
  <si>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</si>
  <si>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</si>
  <si>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</si>
  <si>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</si>
  <si>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</si>
  <si>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</si>
  <si>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</si>
  <si>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</si>
  <si>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</si>
  <si>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</si>
  <si>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</si>
  <si>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</si>
  <si>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</si>
  <si>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</si>
  <si>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</si>
  <si>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</si>
  <si>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</si>
  <si>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</si>
  <si>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</si>
  <si>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</si>
  <si>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</si>
  <si>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</si>
  <si>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</si>
  <si>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</si>
  <si>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</si>
  <si>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</si>
  <si>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</si>
  <si>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</si>
  <si>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</si>
  <si>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</si>
  <si>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</si>
  <si>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</si>
  <si>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</si>
  <si>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</si>
  <si>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</si>
  <si>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</si>
  <si>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</si>
  <si>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</si>
  <si>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</si>
  <si>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</si>
  <si>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</si>
  <si>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</si>
  <si>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</si>
  <si>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</si>
  <si>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</si>
  <si>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</si>
  <si>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</si>
  <si>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</si>
  <si>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</si>
  <si>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</si>
  <si>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</si>
  <si>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</si>
  <si>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</si>
  <si>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</si>
  <si>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</si>
  <si>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</si>
  <si>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</si>
  <si>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</si>
  <si>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</si>
  <si>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</si>
  <si>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</si>
  <si>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</si>
  <si>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</si>
  <si>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</si>
  <si>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</si>
  <si>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</si>
  <si>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</si>
  <si>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</si>
  <si>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</si>
  <si>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</si>
  <si>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</si>
  <si>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</si>
  <si>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</si>
  <si>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</si>
  <si>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</si>
  <si>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</si>
  <si>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</si>
  <si>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</si>
  <si>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</si>
  <si>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</si>
  <si>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</si>
  <si>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</si>
  <si>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</si>
  <si>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</si>
  <si>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</si>
  <si>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</si>
  <si>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</si>
  <si>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</si>
  <si>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</si>
  <si>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</si>
  <si>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</si>
  <si>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</si>
  <si>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</si>
  <si>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</si>
  <si>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</si>
  <si>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</si>
  <si>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</si>
  <si>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</si>
  <si>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</si>
  <si>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</si>
  <si>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</si>
  <si>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</si>
  <si>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</si>
  <si>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</si>
  <si>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</si>
  <si>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</si>
  <si>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</si>
  <si>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</si>
  <si>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</si>
  <si>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</si>
  <si>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</si>
  <si>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</si>
  <si>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</si>
  <si>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</si>
  <si>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</si>
  <si>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</si>
  <si>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</si>
  <si>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</si>
  <si>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</si>
  <si>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</si>
  <si>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</si>
  <si>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</si>
  <si>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</si>
  <si>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</si>
  <si>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</si>
  <si>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</si>
  <si>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</si>
  <si>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</si>
  <si>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</si>
  <si>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</si>
  <si>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</si>
  <si>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</si>
  <si>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</si>
  <si>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</si>
  <si>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</si>
  <si>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</si>
  <si>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</si>
  <si>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</si>
  <si>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</si>
  <si>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</si>
  <si>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</si>
  <si>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</si>
  <si>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</si>
  <si>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</si>
  <si>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</si>
  <si>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</si>
  <si>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</si>
  <si>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</si>
  <si>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</si>
  <si>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</si>
  <si>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</si>
  <si>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</si>
  <si>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</si>
  <si>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</si>
  <si>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</si>
  <si>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</si>
  <si>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</si>
  <si>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</si>
  <si>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</si>
  <si>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</si>
  <si>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</si>
  <si>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</si>
  <si>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</si>
  <si>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</si>
  <si>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</si>
  <si>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</si>
  <si>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</si>
  <si>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</si>
  <si>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</si>
  <si>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</si>
  <si>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</si>
  <si>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</si>
  <si>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</si>
  <si>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</si>
  <si>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</si>
  <si>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</si>
  <si>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</si>
  <si>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</si>
  <si>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</si>
  <si>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</si>
  <si>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</si>
  <si>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</si>
  <si>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</si>
  <si>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</si>
  <si>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</si>
  <si>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</si>
  <si>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</si>
  <si>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</si>
  <si>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</si>
  <si>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</si>
  <si>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</si>
  <si>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</si>
  <si>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</si>
  <si>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</si>
  <si>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</si>
  <si>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</si>
  <si>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</si>
  <si>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</si>
  <si>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</si>
  <si>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</si>
  <si>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</si>
  <si>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</si>
  <si>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</si>
  <si>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</si>
  <si>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</si>
  <si>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</si>
  <si>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</si>
  <si>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</si>
  <si>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</si>
  <si>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</si>
  <si>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</si>
  <si>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</si>
  <si>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</si>
  <si>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</si>
  <si>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</si>
  <si>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</si>
  <si>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</si>
  <si>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</si>
  <si>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</si>
  <si>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</si>
  <si>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</si>
  <si>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</si>
  <si>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</si>
  <si>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</si>
  <si>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</si>
  <si>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</si>
  <si>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</si>
  <si>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</si>
  <si>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</si>
  <si>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</si>
  <si>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</si>
  <si>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</si>
  <si>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</si>
  <si>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</si>
  <si>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</si>
  <si>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</si>
  <si>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</si>
  <si>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</si>
  <si>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</si>
  <si>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</si>
  <si>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</si>
  <si>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</si>
  <si>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</si>
  <si>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</si>
  <si>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</si>
  <si>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</si>
  <si>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</si>
  <si>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</si>
  <si>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</si>
  <si>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</si>
  <si>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</si>
  <si>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</si>
  <si>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</si>
  <si>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</si>
  <si>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</si>
  <si>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</si>
  <si>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</si>
  <si>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</si>
  <si>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</si>
  <si>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</si>
  <si>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</si>
  <si>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</si>
  <si>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</si>
  <si>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</si>
  <si>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</si>
  <si>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</si>
  <si>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</si>
  <si>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</si>
  <si>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</si>
  <si>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</si>
  <si>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</si>
  <si>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</si>
  <si>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</si>
  <si>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</si>
  <si>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</si>
  <si>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</si>
  <si>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</si>
  <si>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</si>
  <si>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</si>
  <si>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</si>
  <si>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</si>
  <si>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</si>
  <si>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</si>
  <si>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</si>
  <si>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</si>
  <si>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</si>
  <si>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</si>
  <si>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</si>
  <si>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</si>
  <si>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</si>
  <si>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</si>
  <si>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</si>
  <si>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</si>
  <si>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</si>
  <si>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</si>
  <si>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</si>
  <si>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</si>
  <si>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</si>
  <si>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</si>
  <si>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</si>
  <si>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</si>
  <si>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</si>
  <si>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</si>
  <si>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</si>
  <si>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</si>
  <si>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</si>
  <si>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</si>
  <si>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</si>
  <si>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</si>
  <si>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</si>
  <si>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</si>
  <si>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</si>
  <si>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</si>
  <si>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</si>
  <si>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</si>
  <si>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</si>
  <si>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</si>
  <si>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</si>
  <si>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</si>
  <si>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</si>
  <si>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</si>
  <si>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</si>
  <si>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</si>
  <si>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</si>
  <si>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</si>
  <si>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</si>
  <si>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</si>
  <si>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</si>
  <si>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</si>
  <si>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</si>
  <si>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</si>
  <si>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</si>
  <si>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</si>
  <si>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</si>
  <si>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</si>
  <si>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</si>
  <si>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</si>
  <si>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</si>
  <si>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</si>
  <si>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</si>
  <si>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</si>
  <si>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</si>
  <si>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</si>
  <si>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</si>
  <si>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</si>
  <si>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</si>
  <si>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</si>
  <si>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</si>
  <si>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</si>
  <si>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</si>
  <si>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</si>
  <si>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</si>
  <si>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</si>
  <si>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</si>
  <si>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</si>
  <si>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</si>
  <si>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</si>
  <si>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</si>
  <si>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</si>
  <si>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</si>
  <si>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</si>
  <si>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</si>
  <si>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</si>
  <si>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</si>
  <si>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</si>
  <si>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</si>
  <si>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</si>
  <si>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</si>
  <si>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</si>
  <si>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</si>
  <si>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</si>
  <si>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</si>
  <si>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</si>
  <si>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</si>
  <si>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</si>
  <si>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</si>
  <si>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</si>
  <si>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</si>
  <si>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</si>
  <si>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</si>
  <si>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</si>
  <si>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</si>
  <si>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</si>
  <si>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</si>
  <si>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</si>
  <si>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</si>
  <si>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</si>
  <si>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</si>
  <si>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</si>
  <si>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</si>
  <si>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</si>
  <si>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</si>
  <si>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</si>
  <si>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</si>
  <si>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</si>
  <si>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</si>
  <si>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</si>
  <si>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</si>
  <si>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</si>
  <si>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</si>
  <si>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</si>
  <si>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</si>
  <si>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</si>
  <si>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</si>
  <si>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</si>
  <si>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</si>
  <si>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</si>
  <si>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</si>
  <si>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</si>
  <si>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</si>
  <si>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</si>
  <si>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</si>
  <si>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</si>
  <si>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</si>
  <si>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</si>
  <si>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</si>
  <si>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</si>
  <si>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</si>
  <si>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</si>
  <si>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</si>
  <si>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</si>
  <si>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</si>
  <si>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</si>
  <si>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</si>
  <si>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</si>
  <si>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</si>
  <si>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</si>
  <si>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</si>
  <si>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</si>
  <si>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</si>
  <si>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</si>
  <si>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</si>
  <si>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</si>
  <si>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</si>
  <si>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</si>
  <si>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</si>
  <si>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</si>
  <si>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</si>
  <si>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</si>
  <si>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</si>
  <si>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</si>
  <si>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</si>
  <si>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</si>
  <si>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</si>
  <si>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</si>
  <si>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</si>
  <si>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</si>
  <si>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</si>
  <si>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</si>
  <si>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</si>
  <si>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</si>
  <si>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</si>
  <si>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</si>
  <si>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</si>
  <si>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</si>
  <si>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</si>
  <si>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</si>
  <si>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</si>
  <si>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</si>
  <si>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</si>
  <si>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</si>
  <si>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</si>
  <si>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</si>
  <si>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</si>
  <si>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</si>
  <si>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</si>
  <si>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</si>
  <si>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</si>
  <si>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</si>
  <si>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</si>
  <si>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</si>
  <si>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</si>
  <si>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</si>
  <si>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</si>
  <si>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</si>
  <si>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</si>
  <si>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</si>
  <si>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</si>
  <si>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</si>
  <si>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</si>
  <si>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</si>
  <si>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</si>
  <si>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</si>
  <si>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</si>
  <si>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</si>
  <si>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</si>
  <si>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</si>
  <si>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</si>
  <si>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</si>
  <si>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</si>
  <si>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</si>
  <si>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</si>
  <si>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</si>
  <si>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</si>
  <si>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</si>
  <si>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</si>
  <si>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</si>
  <si>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</si>
  <si>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</si>
  <si>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</si>
  <si>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</si>
  <si>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</si>
  <si>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</si>
  <si>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</si>
  <si>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</si>
  <si>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</si>
  <si>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</si>
  <si>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</si>
  <si>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</si>
  <si>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</si>
  <si>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</si>
  <si>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</si>
  <si>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</si>
  <si>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</si>
  <si>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</si>
  <si>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</si>
  <si>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</si>
  <si>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</si>
  <si>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</si>
  <si>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</si>
  <si>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</si>
  <si>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</si>
  <si>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</si>
  <si>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</si>
  <si>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</si>
  <si>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</si>
  <si>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</si>
  <si>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</si>
  <si>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</si>
  <si>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</si>
  <si>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</si>
  <si>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</si>
  <si>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</si>
  <si>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</si>
  <si>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</si>
  <si>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</si>
  <si>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</si>
  <si>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</si>
  <si>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</si>
  <si>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</si>
  <si>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</si>
  <si>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</si>
  <si>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</si>
  <si>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</si>
  <si>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</si>
  <si>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</si>
  <si>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</si>
  <si>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</si>
  <si>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</si>
  <si>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</si>
  <si>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</si>
  <si>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</si>
  <si>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</si>
  <si>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</si>
  <si>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</si>
  <si>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</si>
  <si>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</si>
  <si>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</si>
  <si>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</si>
  <si>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</si>
  <si>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</si>
  <si>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</si>
  <si>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</si>
  <si>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</si>
  <si>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</si>
  <si>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</si>
  <si>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</si>
  <si>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</si>
  <si>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</si>
  <si>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</si>
  <si>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</si>
  <si>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</si>
  <si>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</si>
  <si>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</si>
  <si>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</si>
  <si>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</si>
  <si>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</si>
  <si>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</si>
  <si>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</si>
  <si>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</si>
  <si>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</si>
  <si>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</si>
  <si>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</si>
  <si>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</si>
  <si>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</si>
  <si>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</si>
  <si>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</si>
  <si>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</si>
  <si>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</si>
  <si>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</si>
  <si>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</si>
  <si>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</si>
  <si>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</si>
  <si>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</si>
  <si>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</si>
  <si>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</si>
  <si>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</si>
  <si>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</si>
  <si>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</si>
  <si>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</si>
  <si>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</si>
  <si>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</si>
  <si>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</si>
  <si>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</si>
  <si>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</si>
  <si>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</si>
  <si>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</si>
  <si>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</si>
  <si>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</si>
  <si>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</si>
  <si>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</si>
  <si>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</si>
  <si>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</si>
  <si>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</si>
  <si>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</si>
  <si>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</si>
  <si>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</si>
  <si>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</si>
  <si>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</si>
  <si>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</si>
  <si>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</si>
  <si>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</si>
  <si>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</si>
  <si>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</si>
  <si>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</si>
  <si>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</si>
  <si>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</si>
  <si>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</si>
  <si>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</si>
  <si>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</si>
  <si>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</si>
  <si>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</si>
  <si>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</si>
  <si>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</si>
  <si>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</si>
  <si>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</si>
  <si>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</si>
  <si>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</si>
  <si>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</si>
  <si>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</si>
  <si>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</si>
  <si>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</si>
  <si>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</si>
  <si>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</si>
  <si>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</si>
  <si>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</si>
  <si>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</si>
  <si>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</si>
  <si>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</si>
  <si>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</si>
  <si>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</si>
  <si>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</si>
  <si>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</si>
  <si>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</si>
  <si>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</si>
  <si>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</si>
  <si>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</si>
  <si>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</si>
  <si>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</si>
  <si>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</si>
  <si>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</si>
  <si>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</si>
  <si>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</si>
  <si>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</si>
  <si>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</si>
  <si>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</si>
  <si>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</si>
  <si>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</si>
  <si>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</si>
  <si>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</si>
  <si>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</si>
  <si>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</si>
  <si>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</si>
  <si>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</si>
  <si>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</si>
  <si>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</si>
  <si>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</si>
  <si>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</si>
  <si>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</si>
  <si>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</si>
  <si>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</si>
  <si>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</si>
  <si>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</si>
  <si>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</si>
  <si>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</si>
  <si>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</si>
  <si>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</si>
  <si>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</si>
  <si>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</si>
  <si>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</si>
  <si>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</si>
  <si>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</si>
  <si>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</si>
  <si>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</si>
  <si>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</si>
  <si>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</si>
  <si>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</si>
  <si>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</si>
  <si>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</si>
  <si>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</si>
  <si>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</si>
  <si>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</si>
  <si>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</si>
  <si>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</si>
  <si>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</si>
  <si>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</si>
  <si>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</si>
  <si>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</si>
  <si>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</si>
  <si>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</si>
  <si>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</si>
  <si>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</si>
  <si>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</si>
  <si>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</si>
  <si>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</si>
  <si>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</si>
  <si>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</si>
  <si>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</si>
  <si>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</si>
  <si>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</si>
  <si>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</si>
  <si>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</si>
  <si>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</si>
  <si>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</si>
  <si>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</si>
  <si>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</si>
  <si>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</si>
  <si>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</si>
  <si>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</si>
  <si>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</si>
  <si>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</si>
  <si>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</si>
  <si>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</si>
  <si>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</si>
  <si>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</si>
  <si>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</si>
  <si>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</si>
  <si>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</si>
  <si>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</si>
  <si>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</si>
  <si>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</si>
  <si>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</si>
  <si>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</si>
  <si>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</si>
  <si>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</si>
  <si>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</si>
  <si>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</si>
  <si>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</si>
  <si>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</si>
  <si>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</si>
  <si>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</si>
  <si>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</si>
  <si>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</si>
  <si>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</si>
  <si>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</si>
  <si>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</si>
  <si>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</si>
  <si>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</si>
  <si>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</si>
  <si>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</si>
  <si>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</si>
  <si>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</si>
  <si>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</si>
  <si>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</si>
  <si>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</si>
  <si>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</si>
  <si>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</si>
  <si>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</si>
  <si>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</si>
  <si>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</si>
  <si>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</si>
  <si>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</si>
  <si>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</si>
  <si>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</si>
  <si>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</si>
  <si>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</si>
  <si>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</si>
  <si>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</si>
  <si>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</si>
  <si>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</si>
  <si>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</si>
  <si>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</si>
  <si>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</si>
  <si>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</si>
  <si>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</si>
  <si>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</si>
  <si>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</si>
  <si>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</si>
  <si>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</si>
  <si>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</si>
  <si>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</si>
  <si>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</si>
  <si>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</si>
  <si>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</si>
  <si>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</si>
  <si>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</si>
  <si>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</si>
  <si>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</si>
  <si>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</si>
  <si>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</si>
  <si>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</si>
  <si>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</si>
  <si>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</si>
  <si>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</si>
  <si>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</si>
  <si>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</si>
  <si>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</si>
  <si>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</si>
  <si>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</si>
  <si>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</si>
  <si>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</si>
  <si>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</si>
  <si>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</si>
  <si>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</si>
  <si>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</si>
  <si>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</si>
  <si>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</si>
  <si>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</si>
  <si>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</si>
  <si>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</si>
  <si>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</si>
  <si>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</si>
  <si>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</si>
  <si>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</si>
  <si>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</si>
  <si>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</si>
  <si>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</si>
  <si>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</si>
  <si>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</si>
  <si>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</si>
  <si>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</si>
  <si>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</si>
  <si>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</si>
  <si>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</si>
  <si>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</si>
  <si>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</si>
  <si>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</si>
  <si>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</si>
  <si>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</si>
  <si>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</si>
  <si>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</si>
  <si>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</si>
  <si>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</si>
  <si>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</si>
  <si>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</si>
  <si>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</si>
  <si>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</si>
  <si>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</si>
  <si>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</si>
  <si>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</si>
  <si>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</si>
  <si>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</si>
  <si>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</si>
  <si>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</si>
  <si>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</si>
  <si>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</si>
  <si>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</si>
  <si>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</si>
  <si>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</si>
  <si>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</si>
  <si>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</si>
  <si>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</si>
  <si>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</si>
  <si>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</si>
  <si>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</si>
  <si>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</si>
  <si>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</si>
  <si>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</si>
  <si>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</si>
  <si>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</si>
  <si>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</si>
  <si>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</si>
  <si>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</si>
  <si>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</si>
  <si>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</si>
  <si>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</si>
  <si>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</si>
  <si>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</si>
  <si>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</si>
  <si>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</si>
  <si>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</si>
  <si>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</si>
  <si>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</si>
  <si>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</si>
  <si>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</si>
  <si>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</si>
  <si>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</si>
  <si>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</si>
  <si>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</si>
  <si>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</si>
  <si>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</si>
  <si>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</si>
  <si>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</si>
  <si>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</si>
  <si>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</si>
  <si>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</si>
  <si>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</si>
  <si>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</si>
  <si>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</si>
  <si>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</si>
  <si>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</si>
  <si>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</si>
  <si>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</si>
  <si>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</si>
  <si>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</si>
  <si>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</si>
  <si>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</si>
  <si>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</si>
  <si>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</si>
  <si>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</si>
  <si>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</si>
  <si>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</si>
  <si>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</si>
  <si>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</si>
  <si>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</si>
  <si>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</si>
  <si>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</si>
  <si>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</si>
  <si>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</si>
  <si>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</si>
  <si>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</si>
  <si>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</si>
  <si>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</si>
  <si>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</si>
  <si>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</si>
  <si>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</si>
  <si>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</si>
  <si>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</si>
  <si>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</si>
  <si>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</si>
  <si>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</si>
  <si>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</si>
  <si>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</si>
  <si>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</si>
  <si>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</si>
  <si>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</si>
  <si>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</si>
  <si>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</si>
  <si>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</si>
  <si>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</si>
  <si>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</si>
  <si>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</si>
  <si>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</si>
  <si>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</si>
  <si>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</si>
  <si>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</si>
  <si>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</si>
  <si>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</si>
  <si>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</si>
  <si>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</si>
  <si>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</si>
  <si>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</si>
  <si>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</si>
  <si>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</si>
  <si>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</si>
  <si>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</si>
  <si>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</si>
  <si>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</si>
  <si>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</si>
  <si>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</si>
  <si>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</si>
  <si>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</si>
  <si>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</si>
  <si>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</si>
  <si>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</si>
  <si>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</si>
  <si>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</si>
  <si>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</si>
  <si>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</si>
  <si>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</si>
  <si>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</si>
  <si>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</si>
  <si>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</si>
  <si>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</si>
  <si>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</si>
  <si>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</si>
  <si>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</si>
  <si>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</si>
  <si>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</si>
  <si>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</si>
  <si>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</si>
  <si>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</si>
  <si>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</si>
  <si>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</si>
  <si>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</si>
  <si>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</si>
  <si>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</si>
  <si>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</si>
  <si>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</si>
  <si>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</si>
  <si>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</si>
  <si>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</si>
  <si>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</si>
  <si>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</si>
  <si>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</si>
  <si>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</si>
  <si>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</si>
  <si>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</si>
  <si>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</si>
  <si>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</si>
  <si>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</si>
  <si>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</si>
  <si>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</si>
  <si>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</si>
  <si>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</si>
  <si>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</si>
  <si>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</si>
  <si>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</si>
  <si>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</si>
  <si>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</si>
  <si>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</si>
  <si>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</si>
  <si>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</si>
  <si>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</si>
  <si>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</si>
  <si>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</si>
  <si>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</si>
  <si>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</si>
  <si>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</si>
  <si>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</si>
  <si>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</si>
  <si>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</si>
  <si>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</si>
  <si>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</si>
  <si>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</si>
  <si>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</si>
  <si>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</si>
  <si>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</si>
  <si>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</si>
  <si>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</si>
  <si>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</si>
  <si>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</si>
  <si>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</si>
  <si>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</si>
  <si>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</si>
  <si>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</si>
  <si>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</si>
  <si>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</si>
  <si>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</si>
  <si>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</si>
  <si>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</si>
  <si>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</si>
  <si>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</si>
  <si>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</si>
  <si>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</si>
  <si>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</si>
  <si>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</si>
  <si>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</si>
  <si>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</si>
  <si>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</si>
  <si>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</si>
  <si>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</si>
  <si>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</si>
  <si>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</si>
  <si>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</si>
  <si>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</si>
  <si>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</si>
  <si>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</si>
  <si>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</si>
  <si>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</si>
  <si>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</si>
  <si>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</si>
  <si>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</si>
  <si>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</si>
  <si>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</si>
  <si>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</si>
  <si>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</si>
  <si>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</si>
  <si>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</si>
  <si>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</si>
  <si>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</si>
  <si>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</si>
  <si>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</si>
  <si>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</si>
  <si>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</si>
  <si>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</si>
  <si>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</si>
  <si>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</si>
  <si>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</si>
  <si>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</si>
  <si>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</si>
  <si>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</si>
  <si>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</si>
  <si>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</si>
  <si>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</si>
  <si>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</si>
  <si>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</si>
  <si>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</si>
  <si>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</si>
  <si>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</si>
  <si>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</si>
  <si>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</si>
  <si>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</si>
  <si>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</si>
  <si>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</si>
  <si>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</si>
  <si>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</si>
  <si>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</si>
  <si>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</si>
  <si>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</si>
  <si>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</si>
  <si>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</si>
  <si>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</si>
  <si>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</si>
  <si>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</si>
  <si>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</si>
  <si>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</si>
  <si>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</si>
  <si>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</si>
  <si>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</si>
  <si>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</si>
  <si>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</si>
  <si>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</si>
  <si>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</si>
  <si>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</si>
  <si>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</si>
  <si>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</si>
  <si>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</si>
  <si>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</si>
  <si>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</si>
  <si>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</si>
  <si>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</si>
  <si>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</si>
  <si>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</si>
  <si>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</si>
  <si>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</si>
  <si>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</si>
  <si>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</si>
  <si>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</si>
  <si>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</si>
  <si>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</si>
  <si>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</si>
  <si>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</si>
  <si>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</si>
  <si>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</si>
  <si>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</si>
  <si>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</si>
  <si>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</si>
  <si>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</si>
  <si>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</si>
  <si>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</si>
  <si>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</si>
  <si>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</si>
  <si>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</si>
  <si>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</si>
  <si>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</si>
  <si>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</si>
  <si>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</si>
  <si>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</si>
  <si>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</si>
  <si>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</si>
  <si>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</si>
  <si>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</si>
  <si>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</si>
  <si>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</si>
  <si>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</si>
  <si>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</si>
  <si>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</si>
  <si>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</si>
  <si>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</si>
  <si>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</si>
  <si>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</si>
  <si>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</si>
  <si>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</si>
  <si>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</si>
  <si>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</si>
  <si>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</si>
  <si>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</si>
  <si>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</si>
  <si>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</si>
  <si>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</si>
  <si>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</si>
  <si>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</si>
  <si>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</si>
  <si>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</si>
  <si>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</si>
  <si>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</si>
  <si>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</si>
  <si>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</si>
  <si>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</si>
  <si>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</si>
  <si>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</si>
  <si>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</si>
  <si>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</si>
  <si>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</si>
  <si>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</si>
  <si>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</si>
  <si>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</si>
  <si>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</si>
  <si>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</si>
  <si>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</si>
  <si>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</si>
  <si>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</si>
  <si>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</si>
  <si>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</si>
  <si>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</si>
  <si>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</si>
  <si>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</si>
  <si>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</si>
  <si>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</si>
  <si>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</si>
  <si>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</si>
  <si>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</si>
  <si>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</si>
  <si>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</si>
  <si>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</si>
  <si>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</si>
  <si>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</si>
  <si>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</si>
  <si>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</si>
  <si>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</si>
  <si>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</si>
  <si>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</si>
  <si>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</si>
  <si>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</si>
  <si>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</si>
  <si>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</si>
  <si>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</si>
  <si>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</si>
  <si>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</si>
  <si>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</si>
  <si>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</si>
  <si>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</si>
  <si>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</si>
  <si>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</si>
  <si>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</si>
  <si>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</si>
  <si>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</si>
  <si>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</si>
  <si>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</si>
  <si>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</si>
  <si>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</si>
  <si>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</si>
  <si>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</si>
  <si>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</si>
  <si>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</si>
  <si>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</si>
  <si>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</si>
  <si>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</si>
  <si>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</si>
  <si>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</si>
  <si>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</si>
  <si>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</si>
  <si>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</si>
  <si>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</si>
  <si>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</si>
  <si>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</si>
  <si>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</si>
  <si>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</si>
  <si>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</si>
  <si>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</si>
  <si>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</si>
  <si>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</si>
  <si>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</si>
  <si>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</si>
  <si>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</si>
  <si>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</si>
  <si>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</si>
  <si>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</si>
  <si>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</si>
  <si>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</si>
  <si>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</si>
  <si>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</si>
  <si>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</si>
  <si>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</si>
  <si>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</si>
  <si>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</si>
  <si>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</si>
  <si>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</si>
  <si>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</si>
  <si>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</si>
  <si>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</si>
  <si>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</si>
  <si>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</si>
  <si>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</si>
  <si>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</si>
  <si>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</si>
  <si>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</si>
  <si>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</si>
  <si>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</si>
  <si>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</si>
  <si>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</si>
  <si>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</si>
  <si>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</si>
  <si>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</si>
  <si>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</si>
  <si>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</si>
  <si>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</si>
  <si>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</si>
  <si>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</si>
  <si>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</si>
  <si>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</si>
  <si>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</si>
  <si>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</si>
  <si>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</si>
  <si>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</si>
  <si>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</si>
  <si>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</si>
  <si>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</si>
  <si>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</si>
  <si>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</si>
  <si>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</si>
  <si>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</si>
  <si>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</si>
  <si>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</si>
  <si>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</si>
  <si>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</si>
  <si>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</si>
  <si>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</si>
  <si>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</si>
  <si>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</si>
  <si>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</si>
  <si>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</si>
  <si>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</si>
  <si>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</si>
  <si>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</si>
  <si>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</si>
  <si>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</si>
  <si>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</si>
  <si>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</si>
  <si>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</si>
  <si>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</si>
  <si>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</si>
  <si>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</si>
  <si>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</si>
  <si>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</si>
  <si>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</si>
  <si>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</si>
  <si>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</si>
  <si>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</si>
  <si>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</si>
  <si>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</si>
  <si>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</si>
  <si>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</si>
  <si>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</si>
  <si>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</si>
  <si>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</si>
  <si>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</si>
  <si>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</si>
  <si>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</si>
  <si>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</si>
  <si>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</si>
  <si>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</si>
  <si>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</si>
  <si>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</si>
  <si>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</si>
  <si>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</si>
  <si>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</si>
  <si>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</si>
  <si>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</si>
  <si>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</si>
  <si>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</si>
  <si>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</si>
  <si>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</si>
  <si>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</si>
  <si>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</si>
  <si>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</si>
  <si>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</si>
  <si>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</si>
  <si>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</si>
  <si>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</si>
  <si>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</si>
  <si>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</si>
  <si>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</si>
  <si>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</si>
  <si>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</si>
  <si>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</si>
  <si>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</si>
  <si>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</si>
  <si>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</si>
  <si>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</si>
  <si>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</si>
  <si>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</si>
  <si>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</si>
  <si>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</si>
  <si>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</si>
  <si>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</si>
  <si>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</si>
  <si>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</si>
  <si>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</si>
  <si>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</si>
  <si>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</si>
  <si>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</si>
  <si>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</si>
  <si>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</si>
  <si>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</si>
  <si>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</si>
  <si>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</si>
  <si>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</si>
  <si>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</si>
  <si>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</si>
  <si>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</si>
  <si>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</si>
  <si>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</si>
  <si>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</si>
  <si>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</si>
  <si>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</si>
  <si>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</si>
  <si>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</si>
  <si>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</si>
  <si>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</si>
  <si>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</si>
  <si>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</si>
  <si>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</si>
  <si>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</si>
  <si>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</si>
  <si>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</si>
  <si>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</si>
  <si>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</si>
  <si>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</si>
  <si>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</si>
  <si>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</si>
  <si>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</si>
  <si>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</si>
  <si>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</si>
  <si>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</si>
  <si>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</si>
  <si>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</si>
  <si>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</si>
  <si>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</si>
  <si>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</si>
  <si>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</si>
  <si>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</si>
  <si>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</si>
  <si>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</si>
  <si>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</si>
  <si>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</si>
  <si>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</si>
  <si>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</si>
  <si>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</si>
  <si>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</si>
  <si>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</si>
  <si>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</si>
  <si>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</si>
  <si>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</si>
  <si>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</si>
  <si>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</si>
  <si>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</si>
  <si>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</si>
  <si>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</si>
  <si>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</si>
  <si>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</si>
  <si>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</si>
  <si>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</si>
  <si>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</si>
  <si>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</si>
  <si>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</si>
  <si>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</si>
  <si>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</si>
  <si>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</si>
  <si>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</si>
  <si>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</si>
  <si>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</si>
  <si>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</si>
  <si>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</si>
  <si>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</si>
  <si>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</si>
  <si>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</si>
  <si>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</si>
  <si>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</si>
  <si>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</si>
  <si>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</si>
  <si>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</si>
  <si>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</si>
  <si>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</si>
  <si>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</si>
  <si>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</si>
  <si>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</si>
  <si>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</si>
  <si>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</si>
  <si>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</si>
  <si>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</si>
  <si>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</si>
  <si>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</si>
  <si>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</si>
  <si>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</si>
  <si>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</si>
  <si>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</si>
  <si>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</si>
  <si>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</si>
  <si>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</si>
  <si>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</si>
  <si>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</si>
  <si>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</si>
  <si>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</si>
  <si>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</si>
  <si>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</si>
  <si>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</si>
  <si>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</si>
  <si>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</si>
  <si>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</si>
  <si>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</si>
  <si>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</si>
  <si>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</si>
  <si>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</si>
  <si>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</si>
  <si>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</si>
  <si>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</si>
  <si>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</si>
  <si>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</si>
  <si>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</si>
  <si>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</si>
  <si>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</si>
  <si>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</si>
  <si>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</si>
  <si>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</si>
  <si>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</si>
  <si>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</si>
  <si>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</si>
  <si>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</si>
  <si>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</si>
  <si>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</si>
  <si>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</si>
  <si>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</si>
  <si>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</si>
  <si>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</si>
  <si>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</si>
  <si>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</si>
  <si>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</si>
  <si>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</si>
  <si>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</si>
  <si>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</si>
  <si>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</si>
  <si>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</si>
  <si>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</si>
  <si>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</si>
  <si>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</si>
  <si>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</si>
  <si>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</si>
  <si>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</si>
  <si>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</si>
  <si>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</si>
  <si>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</si>
  <si>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</si>
  <si>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</si>
  <si>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</si>
  <si>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</si>
  <si>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</si>
  <si>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</si>
  <si>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</si>
  <si>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</si>
  <si>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</si>
  <si>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</si>
  <si>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</si>
  <si>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</si>
  <si>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</si>
  <si>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</si>
  <si>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</si>
  <si>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</si>
  <si>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</si>
  <si>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</si>
  <si>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</si>
  <si>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</si>
  <si>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</si>
  <si>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</si>
  <si>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</si>
  <si>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</si>
  <si>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</si>
  <si>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</si>
  <si>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</si>
  <si>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</si>
  <si>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</si>
  <si>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</si>
  <si>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</si>
  <si>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</si>
  <si>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</si>
  <si>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</si>
  <si>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</si>
  <si>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</si>
  <si>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</si>
  <si>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</si>
  <si>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</si>
  <si>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</si>
  <si>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</si>
  <si>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</si>
  <si>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</si>
  <si>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</si>
  <si>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</si>
  <si>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</si>
  <si>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</si>
  <si>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</si>
  <si>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</si>
  <si>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</si>
  <si>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</si>
  <si>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</si>
  <si>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</si>
  <si>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</si>
  <si>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</si>
  <si>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</si>
  <si>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</si>
  <si>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</si>
  <si>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</si>
  <si>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</si>
  <si>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</si>
  <si>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</si>
  <si>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</si>
  <si>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</si>
  <si>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</si>
  <si>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</si>
  <si>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</si>
  <si>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</si>
  <si>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</si>
  <si>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</si>
  <si>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</si>
  <si>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</si>
  <si>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</si>
  <si>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</si>
  <si>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</si>
  <si>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</si>
  <si>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</si>
  <si>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</si>
  <si>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</si>
  <si>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</si>
  <si>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</si>
  <si>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</si>
  <si>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</si>
  <si>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</si>
  <si>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</si>
  <si>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</si>
  <si>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</si>
  <si>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</si>
  <si>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</si>
  <si>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</si>
  <si>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</si>
  <si>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</si>
  <si>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</si>
  <si>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</si>
  <si>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</si>
  <si>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</si>
  <si>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</si>
  <si>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</si>
  <si>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</si>
  <si>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</si>
  <si>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</si>
  <si>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</si>
  <si>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</si>
  <si>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</si>
  <si>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</si>
  <si>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</si>
  <si>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</si>
  <si>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</si>
  <si>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</si>
  <si>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</si>
  <si>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</si>
  <si>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</si>
  <si>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</si>
  <si>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</si>
  <si>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</si>
  <si>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</si>
  <si>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</si>
  <si>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</si>
  <si>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</si>
  <si>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</si>
  <si>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</si>
  <si>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</si>
  <si>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</si>
  <si>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</si>
  <si>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</si>
  <si>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</si>
  <si>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</si>
  <si>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</si>
  <si>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</si>
  <si>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</si>
  <si>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</si>
  <si>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</si>
  <si>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</si>
  <si>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</si>
  <si>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</si>
  <si>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</si>
  <si>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</si>
  <si>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</si>
  <si>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</si>
  <si>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</si>
  <si>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</si>
  <si>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</si>
  <si>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</si>
  <si>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</si>
  <si>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</si>
  <si>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</si>
  <si>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</si>
  <si>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</si>
  <si>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</si>
  <si>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</si>
  <si>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</si>
  <si>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</si>
  <si>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</si>
  <si>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</si>
  <si>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</si>
  <si>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</si>
  <si>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</si>
  <si>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</si>
  <si>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</si>
  <si>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</si>
  <si>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</si>
  <si>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</si>
  <si>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</si>
  <si>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</si>
  <si>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</si>
  <si>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</si>
  <si>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</si>
  <si>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</si>
  <si>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</si>
  <si>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</si>
  <si>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</si>
  <si>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</si>
  <si>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</si>
  <si>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</si>
  <si>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</si>
  <si>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</si>
  <si>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</si>
  <si>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</si>
  <si>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</si>
  <si>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</si>
  <si>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</si>
  <si>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</si>
  <si>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</si>
  <si>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</si>
  <si>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</si>
  <si>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</si>
  <si>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</si>
  <si>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</si>
  <si>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</si>
  <si>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</si>
  <si>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</si>
  <si>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</si>
  <si>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</si>
  <si>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</si>
  <si>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</si>
  <si>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</si>
  <si>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</si>
  <si>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</si>
  <si>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</si>
  <si>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</si>
  <si>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</si>
  <si>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</si>
  <si>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</si>
  <si>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</si>
  <si>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</si>
  <si>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</si>
  <si>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</si>
  <si>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</si>
  <si>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</si>
  <si>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</si>
  <si>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</si>
  <si>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</si>
  <si>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</si>
  <si>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</si>
  <si>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</si>
  <si>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</si>
  <si>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</si>
  <si>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</si>
  <si>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</si>
  <si>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</si>
  <si>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</si>
  <si>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</si>
  <si>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</si>
  <si>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</si>
  <si>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</si>
  <si>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</si>
  <si>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</si>
  <si>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</si>
  <si>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</si>
  <si>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</si>
  <si>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</si>
  <si>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</si>
  <si>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</si>
  <si>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</si>
  <si>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</si>
  <si>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</si>
  <si>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</si>
  <si>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</si>
  <si>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</si>
  <si>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</si>
  <si>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</si>
  <si>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</si>
  <si>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</si>
  <si>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</si>
  <si>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</si>
  <si>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</si>
  <si>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</si>
  <si>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</si>
  <si>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</si>
  <si>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</si>
  <si>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</si>
  <si>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</si>
  <si>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</si>
  <si>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</si>
  <si>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</si>
  <si>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</si>
  <si>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</si>
  <si>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</si>
  <si>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</si>
  <si>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</si>
  <si>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</si>
  <si>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</si>
  <si>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</si>
  <si>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</si>
  <si>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</si>
  <si>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</si>
  <si>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</si>
  <si>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</si>
  <si>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</si>
  <si>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</si>
  <si>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</si>
  <si>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</si>
  <si>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</si>
  <si>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</si>
  <si>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</si>
  <si>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</si>
  <si>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</si>
  <si>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</si>
  <si>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</si>
  <si>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</si>
  <si>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</si>
  <si>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</si>
  <si>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</si>
  <si>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</si>
  <si>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</si>
  <si>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</si>
  <si>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</si>
  <si>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</si>
  <si>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</si>
  <si>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</si>
  <si>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</si>
  <si>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</si>
  <si>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</si>
  <si>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</si>
  <si>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</si>
  <si>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</si>
  <si>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</si>
  <si>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</si>
  <si>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</si>
  <si>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</si>
  <si>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</si>
  <si>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</si>
  <si>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</si>
  <si>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</si>
  <si>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</si>
  <si>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</si>
  <si>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</si>
  <si>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</si>
  <si>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</si>
  <si>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</si>
  <si>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</si>
  <si>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</si>
  <si>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</si>
  <si>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</si>
  <si>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</si>
  <si>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</si>
  <si>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</si>
  <si>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</si>
  <si>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</si>
  <si>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</si>
  <si>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</si>
  <si>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</si>
  <si>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</si>
  <si>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</si>
  <si>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</si>
  <si>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</si>
  <si>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</si>
  <si>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</si>
  <si>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</si>
  <si>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</si>
  <si>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</si>
  <si>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</si>
  <si>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</si>
  <si>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</si>
  <si>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</si>
  <si>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</si>
  <si>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</si>
  <si>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</si>
  <si>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</si>
  <si>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</si>
  <si>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</si>
  <si>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</si>
  <si>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</si>
  <si>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</si>
  <si>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</si>
  <si>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</si>
  <si>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</si>
  <si>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</si>
  <si>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</si>
  <si>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</si>
  <si>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</si>
  <si>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</si>
  <si>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</si>
  <si>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</si>
  <si>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</si>
  <si>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</si>
  <si>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</si>
  <si>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</si>
  <si>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</si>
  <si>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</si>
  <si>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</si>
  <si>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</si>
  <si>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</si>
  <si>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</si>
  <si>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</si>
  <si>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</si>
  <si>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</si>
  <si>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</si>
  <si>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</si>
  <si>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</si>
  <si>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</si>
  <si>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</si>
  <si>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</si>
  <si>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</si>
  <si>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</si>
  <si>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</si>
  <si>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</si>
  <si>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</si>
  <si>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</si>
  <si>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</si>
  <si>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</si>
  <si>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</si>
  <si>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</si>
  <si>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</si>
  <si>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</si>
  <si>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</si>
  <si>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</si>
  <si>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</si>
  <si>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</si>
  <si>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</si>
  <si>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</si>
  <si>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</si>
  <si>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</si>
  <si>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</si>
  <si>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</si>
  <si>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</si>
  <si>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</si>
  <si>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</si>
  <si>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</si>
  <si>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</si>
  <si>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</si>
  <si>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</si>
  <si>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</si>
  <si>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</si>
  <si>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</si>
  <si>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</si>
  <si>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</si>
  <si>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</si>
  <si>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</si>
  <si>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</si>
  <si>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</si>
  <si>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</si>
  <si>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</si>
  <si>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</si>
  <si>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</si>
  <si>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</si>
  <si>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</si>
  <si>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</si>
  <si>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</si>
  <si>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</si>
  <si>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</si>
  <si>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</si>
  <si>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</si>
  <si>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</si>
  <si>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</si>
  <si>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</si>
  <si>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</si>
  <si>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</si>
  <si>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</si>
  <si>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</si>
  <si>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</si>
  <si>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</si>
  <si>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</si>
  <si>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</si>
  <si>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</si>
  <si>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</si>
  <si>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</si>
  <si>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</si>
  <si>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</si>
  <si>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</si>
  <si>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</si>
  <si>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</si>
  <si>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</si>
  <si>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</si>
  <si>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</si>
  <si>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</si>
  <si>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</si>
  <si>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</si>
  <si>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</si>
  <si>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</si>
  <si>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</si>
  <si>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</si>
  <si>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</si>
  <si>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</si>
  <si>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</si>
  <si>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</si>
  <si>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</si>
  <si>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</si>
  <si>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</si>
  <si>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</si>
  <si>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</si>
  <si>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</si>
  <si>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</si>
  <si>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</si>
  <si>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</si>
  <si>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</si>
  <si>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</si>
  <si>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</si>
  <si>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</si>
  <si>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</si>
  <si>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</si>
  <si>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</si>
  <si>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</si>
  <si>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</si>
  <si>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</si>
  <si>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</si>
  <si>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</si>
  <si>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</si>
  <si>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</si>
  <si>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</si>
  <si>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</si>
  <si>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</si>
  <si>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</si>
  <si>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</si>
  <si>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</si>
  <si>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</si>
  <si>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</si>
  <si>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</si>
  <si>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</si>
  <si>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</si>
  <si>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</si>
  <si>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</si>
  <si>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</si>
  <si>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</si>
  <si>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</si>
  <si>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</si>
  <si>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</si>
  <si>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</si>
  <si>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</si>
  <si>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</si>
  <si>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</si>
  <si>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</si>
  <si>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</si>
  <si>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</si>
  <si>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</si>
  <si>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</si>
  <si>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</si>
  <si>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</si>
  <si>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</si>
  <si>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</si>
  <si>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</si>
  <si>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</si>
  <si>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</si>
  <si>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</si>
  <si>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</si>
  <si>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</si>
  <si>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</si>
  <si>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</si>
  <si>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</si>
  <si>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</si>
  <si>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</si>
  <si>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</si>
  <si>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</si>
  <si>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</si>
  <si>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</si>
  <si>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</si>
  <si>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</si>
  <si>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</si>
  <si>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</si>
  <si>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</si>
  <si>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</si>
  <si>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</si>
  <si>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</si>
  <si>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</si>
  <si>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</si>
  <si>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</si>
  <si>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</si>
  <si>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</si>
  <si>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</si>
  <si>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</si>
  <si>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</si>
  <si>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</si>
  <si>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</si>
  <si>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</si>
  <si>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</si>
  <si>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</si>
  <si>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</si>
  <si>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</si>
  <si>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</si>
  <si>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</si>
  <si>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</si>
  <si>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</si>
  <si>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</si>
  <si>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</si>
  <si>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</si>
  <si>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</si>
  <si>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</si>
  <si>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</si>
  <si>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</si>
  <si>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</si>
  <si>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</si>
  <si>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</si>
  <si>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</si>
  <si>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</si>
  <si>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</si>
  <si>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</si>
  <si>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</si>
  <si>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</si>
  <si>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</si>
  <si>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</si>
  <si>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</si>
  <si>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</si>
  <si>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</si>
  <si>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</si>
  <si>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</si>
  <si>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</si>
  <si>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</si>
  <si>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</si>
  <si>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</si>
  <si>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</si>
  <si>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</si>
  <si>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</si>
  <si>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</si>
  <si>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</si>
  <si>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</si>
  <si>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</si>
  <si>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</si>
  <si>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</si>
  <si>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</si>
  <si>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</si>
  <si>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</si>
  <si>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</si>
  <si>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</si>
  <si>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</si>
  <si>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</si>
  <si>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</si>
  <si>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</si>
  <si>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</si>
  <si>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</si>
  <si>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</si>
  <si>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</si>
  <si>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</si>
  <si>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</si>
  <si>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</si>
  <si>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</si>
  <si>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</si>
  <si>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</si>
  <si>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</si>
  <si>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</si>
  <si>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</si>
  <si>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</si>
  <si>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</si>
  <si>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</si>
  <si>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</si>
  <si>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</si>
  <si>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</si>
  <si>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</si>
  <si>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</si>
  <si>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</si>
  <si>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</si>
  <si>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</si>
  <si>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</si>
  <si>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</si>
  <si>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</si>
  <si>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</si>
  <si>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</si>
  <si>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</si>
  <si>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</si>
  <si>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</si>
  <si>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</si>
  <si>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</si>
  <si>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</si>
  <si>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</si>
  <si>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</si>
  <si>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</si>
  <si>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</si>
  <si>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</si>
  <si>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</si>
  <si>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</si>
  <si>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</si>
  <si>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</si>
  <si>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</si>
  <si>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</si>
  <si>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</si>
  <si>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</si>
  <si>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</si>
  <si>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</si>
  <si>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</si>
  <si>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</si>
  <si>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</si>
  <si>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</si>
  <si>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</si>
  <si>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</si>
  <si>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</si>
  <si>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</si>
  <si>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</si>
  <si>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</si>
  <si>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</si>
  <si>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</si>
  <si>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</si>
  <si>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</si>
  <si>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</si>
  <si>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</si>
  <si>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</si>
  <si>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</si>
  <si>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</si>
  <si>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</si>
  <si>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</si>
  <si>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</si>
  <si>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</si>
  <si>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</si>
  <si>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</si>
  <si>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</si>
  <si>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</si>
  <si>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</si>
  <si>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</si>
  <si>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</si>
  <si>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</si>
  <si>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</si>
  <si>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</si>
  <si>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</si>
  <si>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</si>
  <si>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</si>
  <si>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</si>
  <si>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</si>
  <si>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</si>
  <si>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</si>
  <si>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</si>
  <si>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</si>
  <si>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</si>
  <si>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</si>
  <si>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</si>
  <si>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</si>
  <si>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</si>
  <si>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</si>
  <si>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</si>
  <si>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</si>
  <si>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</si>
  <si>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</si>
  <si>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</si>
  <si>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</si>
  <si>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</si>
  <si>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</si>
  <si>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</si>
  <si>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</si>
  <si>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</si>
  <si>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</si>
  <si>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</si>
  <si>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</si>
  <si>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</si>
  <si>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</si>
  <si>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</si>
  <si>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</si>
  <si>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</si>
  <si>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</si>
  <si>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</si>
  <si>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</si>
  <si>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</si>
  <si>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</si>
  <si>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</si>
  <si>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</si>
  <si>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</si>
  <si>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</si>
  <si>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</si>
  <si>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</si>
  <si>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</si>
  <si>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</si>
  <si>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</si>
  <si>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</si>
  <si>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</si>
  <si>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</si>
  <si>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</si>
  <si>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</si>
  <si>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</si>
  <si>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</si>
  <si>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</si>
  <si>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</si>
  <si>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</si>
  <si>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</si>
  <si>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</si>
  <si>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</si>
  <si>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</si>
  <si>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</si>
  <si>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</si>
  <si>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</si>
  <si>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</si>
  <si>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</si>
  <si>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</si>
  <si>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</si>
  <si>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</si>
  <si>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</si>
  <si>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</si>
  <si>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</si>
  <si>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</si>
  <si>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</si>
  <si>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</si>
  <si>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</si>
  <si>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</si>
  <si>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</si>
  <si>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</si>
  <si>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</si>
  <si>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</si>
  <si>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</si>
  <si>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</si>
  <si>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</si>
  <si>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</si>
  <si>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</si>
  <si>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</si>
  <si>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</si>
  <si>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</si>
  <si>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</si>
  <si>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</si>
  <si>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</si>
  <si>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</si>
  <si>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</si>
  <si>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</si>
  <si>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</si>
  <si>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</si>
  <si>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</si>
  <si>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</si>
  <si>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</si>
  <si>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</si>
  <si>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</si>
  <si>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</si>
  <si>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</si>
  <si>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</si>
  <si>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</si>
  <si>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</si>
  <si>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</si>
  <si>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</si>
  <si>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</si>
  <si>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</si>
  <si>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</si>
  <si>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</si>
  <si>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</si>
  <si>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</si>
  <si>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</si>
  <si>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</si>
  <si>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</si>
  <si>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</si>
  <si>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</si>
  <si>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</si>
  <si>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</si>
  <si>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</si>
  <si>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</si>
  <si>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</si>
  <si>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</si>
  <si>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</si>
  <si>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</si>
  <si>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</si>
  <si>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</si>
  <si>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</si>
  <si>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</si>
  <si>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</si>
  <si>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</si>
  <si>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</si>
  <si>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</si>
  <si>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</si>
  <si>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</si>
  <si>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</si>
  <si>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</si>
  <si>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</si>
  <si>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</si>
  <si>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</si>
  <si>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</si>
  <si>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</si>
  <si>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</si>
  <si>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</si>
  <si>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</si>
  <si>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</si>
  <si>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</si>
  <si>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</si>
  <si>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</si>
  <si>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</si>
  <si>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</si>
  <si>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</si>
  <si>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</si>
  <si>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</si>
  <si>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</si>
  <si>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</si>
  <si>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</si>
  <si>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</si>
  <si>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</si>
  <si>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</si>
  <si>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</si>
  <si>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</si>
  <si>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</si>
  <si>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</si>
  <si>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</si>
  <si>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</si>
  <si>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</si>
  <si>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</si>
  <si>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</si>
  <si>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</si>
  <si>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</si>
  <si>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</si>
  <si>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</si>
  <si>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</si>
  <si>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</si>
  <si>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</si>
  <si>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</si>
  <si>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</si>
  <si>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</si>
  <si>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</si>
  <si>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</si>
  <si>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</si>
  <si>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</si>
  <si>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</si>
  <si>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</si>
  <si>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</si>
  <si>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</si>
  <si>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</si>
  <si>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</si>
  <si>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</si>
  <si>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</si>
  <si>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</si>
  <si>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</si>
  <si>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</si>
  <si>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</si>
  <si>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</si>
  <si>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</si>
  <si>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</si>
  <si>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</si>
  <si>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</si>
  <si>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</si>
  <si>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</si>
  <si>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</si>
  <si>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</si>
  <si>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</si>
  <si>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</si>
  <si>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</si>
  <si>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</si>
  <si>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</si>
  <si>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</si>
  <si>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</si>
  <si>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</si>
  <si>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</si>
  <si>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</si>
  <si>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</si>
  <si>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</si>
  <si>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</si>
  <si>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</si>
  <si>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</si>
  <si>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</si>
  <si>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</si>
  <si>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</si>
  <si>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</si>
  <si>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</si>
  <si>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</si>
  <si>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</si>
  <si>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</si>
  <si>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</si>
  <si>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</si>
  <si>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</si>
  <si>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</si>
  <si>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</si>
  <si>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</si>
  <si>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</si>
  <si>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</si>
  <si>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</si>
  <si>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</si>
  <si>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</si>
  <si>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</si>
  <si>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</si>
  <si>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</si>
  <si>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</si>
  <si>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</si>
  <si>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</si>
  <si>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</si>
  <si>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</si>
  <si>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</si>
  <si>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</si>
  <si>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</si>
  <si>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</si>
  <si>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</si>
  <si>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</si>
  <si>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</si>
  <si>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</si>
  <si>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</si>
  <si>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</si>
  <si>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</si>
  <si>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</si>
  <si>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</si>
  <si>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</si>
  <si>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</si>
  <si>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</si>
  <si>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</si>
  <si>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</si>
  <si>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</si>
  <si>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</si>
  <si>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</si>
  <si>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</si>
  <si>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</si>
  <si>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</si>
  <si>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</si>
  <si>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</si>
  <si>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</si>
  <si>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</si>
  <si>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</si>
  <si>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</si>
  <si>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</si>
  <si>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</si>
  <si>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</si>
  <si>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</si>
  <si>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</si>
  <si>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</si>
  <si>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</si>
  <si>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</si>
  <si>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</si>
  <si>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</si>
  <si>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</si>
  <si>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</si>
  <si>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</si>
  <si>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</si>
  <si>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</si>
  <si>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</si>
  <si>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</si>
  <si>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</si>
  <si>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</si>
  <si>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</si>
  <si>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</si>
  <si>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</si>
  <si>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</si>
  <si>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</si>
  <si>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</si>
  <si>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</si>
  <si>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</si>
  <si>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</si>
  <si>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</si>
  <si>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</si>
  <si>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</si>
  <si>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</si>
  <si>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</si>
  <si>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</si>
  <si>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</si>
  <si>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</si>
  <si>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</si>
  <si>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</si>
  <si>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</si>
  <si>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</si>
  <si>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</si>
  <si>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</si>
  <si>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</si>
  <si>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</si>
  <si>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</si>
  <si>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</si>
  <si>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</si>
  <si>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</si>
  <si>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</si>
  <si>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</si>
  <si>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</si>
  <si>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</si>
  <si>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</si>
  <si>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</si>
  <si>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</si>
  <si>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</si>
  <si>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</si>
  <si>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</si>
  <si>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</si>
  <si>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</si>
  <si>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</si>
  <si>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</si>
  <si>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</si>
  <si>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</si>
  <si>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</si>
  <si>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</si>
  <si>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</si>
  <si>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</si>
  <si>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</si>
  <si>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</si>
  <si>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</si>
  <si>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</si>
  <si>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</si>
  <si>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</si>
  <si>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</si>
  <si>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</si>
  <si>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</si>
  <si>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</si>
  <si>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</si>
  <si>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</si>
  <si>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</si>
  <si>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</si>
  <si>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</si>
  <si>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</si>
  <si>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</si>
  <si>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</si>
  <si>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</si>
  <si>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</si>
  <si>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</si>
  <si>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</si>
  <si>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</si>
  <si>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</si>
  <si>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</si>
  <si>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</si>
  <si>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</si>
  <si>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</si>
  <si>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</si>
  <si>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</si>
  <si>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</si>
  <si>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</si>
  <si>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</si>
  <si>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</si>
  <si>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</si>
  <si>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</si>
  <si>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</si>
  <si>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</si>
  <si>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</si>
  <si>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</si>
  <si>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</si>
  <si>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</si>
  <si>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</si>
  <si>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</si>
  <si>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</si>
  <si>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</si>
  <si>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</si>
  <si>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</si>
  <si>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</si>
  <si>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</si>
  <si>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</si>
  <si>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</si>
  <si>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</si>
  <si>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</si>
  <si>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</si>
  <si>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</si>
  <si>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</si>
  <si>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</si>
  <si>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</si>
  <si>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</si>
  <si>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</si>
  <si>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</si>
  <si>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</si>
  <si>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</si>
  <si>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</si>
  <si>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</si>
  <si>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</si>
  <si>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</si>
  <si>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</si>
  <si>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</si>
  <si>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</si>
  <si>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</si>
  <si>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</si>
  <si>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</si>
  <si>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</si>
  <si>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</si>
  <si>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</si>
  <si>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</si>
  <si>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</si>
  <si>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</si>
  <si>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</si>
  <si>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</si>
  <si>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</si>
  <si>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</si>
  <si>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</si>
  <si>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</si>
  <si>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</si>
  <si>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</si>
  <si>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</si>
  <si>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</si>
  <si>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</si>
  <si>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</si>
  <si>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</si>
  <si>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</si>
  <si>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</si>
  <si>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</si>
  <si>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</si>
  <si>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</si>
  <si>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</si>
  <si>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</si>
  <si>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</si>
  <si>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</si>
  <si>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</si>
  <si>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</si>
  <si>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</si>
  <si>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</si>
  <si>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</si>
  <si>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</si>
  <si>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</si>
  <si>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</si>
  <si>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</si>
  <si>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</si>
  <si>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</si>
  <si>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</si>
  <si>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</si>
  <si>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</si>
  <si>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</si>
  <si>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</si>
  <si>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</si>
  <si>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</si>
  <si>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</si>
  <si>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</si>
  <si>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</si>
  <si>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</si>
  <si>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</si>
  <si>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</si>
  <si>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</si>
  <si>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</si>
  <si>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</si>
  <si>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</si>
  <si>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</si>
  <si>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</si>
  <si>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</si>
  <si>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</si>
  <si>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</si>
  <si>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</si>
  <si>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</si>
  <si>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</si>
  <si>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</si>
  <si>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</si>
  <si>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</si>
  <si>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</si>
  <si>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</si>
  <si>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</si>
  <si>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</si>
  <si>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</si>
  <si>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</si>
  <si>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</si>
  <si>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</si>
  <si>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</si>
  <si>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</si>
  <si>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</si>
  <si>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</si>
  <si>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</si>
  <si>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</si>
  <si>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</si>
  <si>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</si>
  <si>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</si>
  <si>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</si>
  <si>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</si>
  <si>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</si>
  <si>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</si>
  <si>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</si>
  <si>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</si>
  <si>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</si>
  <si>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</si>
  <si>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</si>
  <si>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</si>
  <si>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</si>
  <si>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</si>
  <si>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</si>
  <si>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</si>
  <si>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</si>
  <si>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</si>
  <si>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</si>
  <si>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</si>
  <si>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</si>
  <si>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</si>
  <si>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</si>
  <si>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</si>
  <si>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</si>
  <si>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</si>
  <si>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</si>
  <si>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</si>
  <si>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</si>
  <si>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</si>
  <si>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</si>
  <si>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</si>
  <si>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</si>
  <si>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</si>
  <si>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</si>
  <si>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</si>
  <si>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</si>
  <si>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</si>
  <si>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</si>
  <si>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</si>
  <si>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</si>
  <si>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</si>
  <si>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</si>
  <si>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</si>
  <si>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</si>
  <si>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</si>
  <si>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</si>
  <si>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</si>
  <si>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</si>
  <si>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</si>
  <si>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</si>
  <si>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</si>
  <si>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</si>
  <si>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</si>
  <si>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</si>
  <si>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</si>
  <si>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</si>
  <si>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</si>
  <si>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</si>
  <si>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</si>
  <si>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</si>
  <si>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</si>
  <si>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</si>
  <si>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</si>
  <si>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</si>
  <si>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</si>
  <si>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</si>
  <si>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</si>
  <si>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</si>
  <si>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</si>
  <si>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</si>
  <si>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</si>
  <si>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</si>
  <si>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</si>
  <si>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</si>
  <si>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</si>
  <si>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</si>
  <si>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</si>
  <si>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</si>
  <si>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</si>
  <si>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</si>
  <si>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</si>
  <si>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</si>
  <si>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</si>
  <si>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</si>
  <si>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</si>
  <si>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</si>
  <si>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</si>
  <si>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</si>
  <si>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</si>
  <si>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</si>
  <si>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</si>
  <si>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</si>
  <si>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</si>
  <si>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</si>
  <si>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</si>
  <si>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</si>
  <si>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</si>
  <si>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</si>
  <si>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</si>
  <si>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</si>
  <si>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</si>
  <si>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</si>
  <si>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</si>
  <si>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</si>
  <si>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</si>
  <si>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</si>
  <si>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</si>
  <si>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</si>
  <si>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</si>
  <si>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</si>
  <si>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</si>
  <si>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</si>
  <si>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</si>
  <si>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</si>
  <si>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</si>
  <si>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</si>
  <si>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</si>
  <si>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</si>
  <si>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</si>
  <si>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</si>
  <si>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</si>
  <si>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</si>
  <si>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</si>
  <si>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</si>
  <si>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</si>
  <si>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</si>
  <si>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</si>
  <si>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</si>
  <si>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</si>
  <si>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</si>
  <si>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</si>
  <si>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</si>
  <si>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</si>
  <si>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</si>
  <si>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</si>
  <si>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</si>
  <si>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</si>
  <si>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</si>
  <si>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</si>
  <si>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</si>
  <si>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</si>
  <si>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</si>
  <si>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</si>
  <si>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</si>
  <si>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</si>
  <si>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</si>
  <si>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</si>
  <si>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</si>
  <si>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</si>
  <si>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</si>
  <si>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</si>
  <si>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</si>
  <si>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</si>
  <si>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</si>
  <si>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</si>
  <si>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</si>
  <si>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</si>
  <si>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</si>
  <si>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</si>
  <si>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</si>
  <si>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</si>
  <si>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</si>
  <si>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</si>
  <si>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</si>
  <si>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</si>
  <si>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</si>
  <si>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</si>
  <si>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</si>
  <si>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</si>
  <si>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</si>
  <si>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</si>
  <si>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</si>
  <si>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</si>
  <si>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</si>
  <si>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</si>
  <si>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</si>
  <si>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</si>
  <si>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</si>
  <si>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</si>
  <si>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</si>
  <si>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</si>
  <si>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</si>
  <si>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</si>
  <si>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</si>
  <si>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</si>
  <si>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</si>
  <si>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</si>
  <si>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</si>
  <si>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</si>
  <si>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</si>
  <si>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</si>
  <si>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</si>
  <si>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</si>
  <si>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</si>
  <si>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</si>
  <si>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</si>
  <si>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</si>
  <si>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</si>
  <si>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</si>
  <si>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</si>
  <si>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</si>
  <si>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</si>
  <si>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</si>
  <si>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</si>
  <si>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</si>
  <si>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</si>
  <si>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</si>
  <si>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</si>
  <si>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</si>
  <si>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</si>
  <si>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</si>
  <si>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</si>
  <si>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</si>
  <si>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</si>
  <si>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</si>
  <si>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</si>
  <si>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</si>
  <si>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</si>
  <si>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</si>
  <si>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</si>
  <si>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</si>
  <si>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</si>
  <si>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</si>
  <si>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</si>
  <si>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</si>
  <si>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</si>
  <si>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</si>
  <si>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</si>
  <si>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</si>
  <si>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</si>
  <si>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</si>
  <si>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</si>
  <si>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</si>
  <si>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</si>
  <si>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</si>
  <si>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</si>
  <si>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</si>
  <si>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</si>
  <si>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</si>
  <si>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</si>
  <si>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</si>
  <si>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</si>
  <si>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</si>
  <si>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</si>
  <si>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</si>
  <si>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</si>
  <si>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</si>
  <si>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</si>
  <si>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</si>
  <si>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</si>
  <si>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</si>
  <si>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</si>
  <si>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</si>
  <si>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</si>
  <si>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</si>
  <si>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</si>
  <si>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</si>
  <si>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</si>
  <si>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</si>
  <si>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</si>
  <si>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</si>
  <si>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</si>
  <si>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</si>
  <si>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</si>
  <si>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</si>
  <si>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</si>
  <si>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</si>
  <si>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</si>
  <si>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</si>
  <si>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</si>
  <si>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</si>
  <si>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</si>
  <si>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</si>
  <si>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</si>
  <si>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</si>
  <si>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</si>
  <si>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</si>
  <si>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</si>
  <si>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</si>
  <si>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</si>
  <si>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</si>
  <si>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</si>
  <si>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</si>
  <si>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</si>
  <si>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</si>
  <si>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</si>
  <si>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</si>
  <si>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</si>
  <si>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</si>
  <si>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</si>
  <si>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</si>
  <si>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</si>
  <si>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</si>
  <si>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</si>
  <si>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</si>
  <si>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</si>
  <si>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</si>
  <si>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</si>
  <si>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</si>
  <si>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</si>
  <si>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</si>
  <si>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</si>
  <si>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</si>
  <si>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</si>
  <si>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</si>
  <si>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</si>
  <si>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</si>
  <si>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</si>
  <si>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</si>
  <si>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</si>
  <si>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</si>
  <si>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</si>
  <si>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</si>
  <si>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</si>
  <si>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</si>
  <si>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</si>
  <si>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</si>
  <si>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</si>
  <si>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</si>
  <si>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</si>
  <si>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</si>
  <si>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</si>
  <si>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</si>
  <si>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</si>
  <si>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</si>
  <si>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</si>
  <si>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</si>
  <si>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</si>
  <si>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</si>
  <si>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</si>
  <si>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</si>
  <si>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</si>
  <si>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</si>
  <si>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</si>
  <si>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</si>
  <si>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</si>
  <si>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</si>
  <si>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</si>
  <si>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</si>
  <si>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</si>
  <si>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</si>
  <si>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</si>
  <si>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</si>
  <si>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</si>
  <si>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</si>
  <si>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</si>
  <si>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</si>
  <si>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</si>
  <si>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</si>
  <si>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</si>
  <si>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</si>
  <si>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</si>
  <si>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</si>
  <si>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</si>
  <si>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</si>
  <si>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</si>
  <si>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</si>
  <si>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</si>
  <si>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</si>
  <si>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</si>
  <si>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</si>
  <si>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</si>
  <si>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</si>
  <si>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</si>
  <si>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</si>
  <si>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</si>
  <si>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</si>
  <si>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</si>
  <si>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</si>
  <si>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</si>
  <si>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</si>
  <si>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</si>
  <si>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</si>
  <si>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</si>
  <si>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</si>
  <si>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</si>
  <si>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</si>
  <si>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</si>
  <si>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</si>
  <si>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</si>
  <si>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</si>
  <si>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</si>
  <si>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</si>
  <si>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</si>
  <si>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</si>
  <si>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</si>
  <si>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</si>
  <si>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</si>
  <si>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</si>
  <si>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</si>
  <si>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</si>
  <si>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</si>
  <si>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</si>
  <si>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</si>
  <si>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</si>
  <si>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</si>
  <si>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</si>
  <si>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</si>
  <si>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</si>
  <si>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</si>
  <si>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</si>
  <si>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</si>
  <si>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</si>
  <si>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</si>
  <si>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</si>
  <si>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</si>
  <si>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</si>
  <si>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</si>
  <si>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</si>
  <si>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</si>
  <si>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</si>
  <si>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</si>
  <si>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</si>
  <si>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</si>
  <si>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</si>
  <si>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</si>
  <si>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</si>
  <si>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</si>
  <si>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</si>
  <si>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</si>
  <si>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</si>
  <si>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</si>
  <si>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</si>
  <si>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</si>
  <si>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</si>
  <si>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</si>
  <si>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</si>
  <si>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</si>
  <si>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</si>
  <si>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</si>
  <si>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</si>
  <si>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</si>
  <si>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</si>
  <si>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</si>
  <si>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</si>
  <si>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</si>
  <si>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</si>
  <si>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</si>
  <si>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</si>
  <si>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</si>
  <si>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</si>
  <si>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</si>
  <si>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</si>
  <si>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</si>
  <si>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</si>
  <si>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</si>
  <si>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</si>
  <si>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</si>
  <si>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</si>
  <si>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</si>
  <si>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</si>
  <si>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</si>
  <si>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</si>
  <si>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</si>
  <si>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</si>
  <si>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</si>
  <si>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</si>
  <si>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</si>
  <si>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</si>
  <si>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</si>
  <si>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</si>
  <si>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</si>
  <si>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</si>
  <si>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</si>
  <si>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</si>
  <si>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</si>
  <si>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</si>
  <si>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</si>
  <si>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</si>
  <si>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</si>
  <si>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</si>
  <si>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</si>
  <si>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</si>
  <si>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</si>
  <si>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</si>
  <si>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</si>
  <si>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</si>
  <si>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</si>
  <si>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</si>
  <si>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</si>
  <si>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</si>
  <si>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</si>
  <si>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</si>
  <si>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</si>
  <si>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</si>
  <si>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</si>
  <si>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</si>
  <si>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</si>
  <si>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</si>
  <si>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</si>
  <si>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</si>
  <si>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</si>
  <si>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</si>
  <si>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</si>
  <si>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</si>
  <si>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</si>
  <si>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</si>
  <si>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</si>
  <si>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</si>
  <si>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</si>
  <si>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</si>
  <si>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</si>
  <si>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</si>
  <si>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</si>
  <si>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</si>
  <si>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</si>
  <si>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</si>
  <si>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</si>
  <si>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</si>
  <si>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</si>
  <si>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</si>
  <si>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</si>
  <si>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</si>
  <si>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</si>
  <si>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</si>
  <si>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</si>
  <si>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</si>
  <si>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</si>
  <si>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</si>
  <si>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</si>
  <si>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</si>
  <si>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</si>
  <si>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</si>
  <si>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</si>
  <si>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</si>
  <si>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</si>
  <si>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</si>
  <si>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</si>
  <si>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</si>
  <si>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</si>
  <si>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</si>
  <si>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</si>
  <si>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</si>
  <si>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</si>
  <si>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</si>
  <si>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</si>
  <si>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</si>
  <si>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</si>
  <si>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</si>
  <si>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</si>
  <si>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</si>
  <si>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</si>
  <si>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</si>
  <si>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</si>
  <si>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</si>
  <si>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</si>
  <si>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</si>
  <si>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</si>
  <si>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</si>
  <si>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</si>
  <si>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</si>
  <si>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</si>
  <si>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</si>
  <si>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</si>
  <si>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</si>
  <si>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</si>
  <si>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</si>
  <si>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</si>
  <si>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</si>
  <si>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</si>
  <si>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</si>
  <si>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</si>
  <si>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</si>
  <si>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</si>
  <si>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</si>
  <si>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</si>
  <si>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</si>
  <si>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</si>
  <si>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</si>
  <si>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</si>
  <si>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</si>
  <si>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</si>
  <si>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</si>
  <si>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</si>
  <si>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</si>
  <si>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</si>
  <si>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</si>
  <si>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</si>
  <si>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</si>
  <si>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</si>
  <si>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</si>
  <si>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</si>
  <si>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</si>
  <si>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</si>
  <si>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</si>
  <si>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</si>
  <si>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</si>
  <si>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</si>
  <si>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</si>
  <si>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</si>
  <si>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</si>
  <si>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</si>
  <si>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</si>
  <si>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</si>
  <si>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</si>
  <si>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</si>
  <si>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</si>
  <si>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</si>
  <si>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</si>
  <si>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</si>
  <si>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</si>
  <si>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</si>
  <si>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</si>
  <si>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</si>
  <si>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</si>
  <si>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</si>
  <si>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</si>
  <si>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</si>
  <si>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</si>
  <si>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</si>
  <si>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</si>
  <si>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</si>
  <si>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</si>
  <si>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</si>
  <si>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</si>
  <si>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</si>
  <si>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</si>
  <si>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</si>
  <si>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</si>
  <si>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</si>
  <si>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</si>
  <si>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</si>
  <si>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</si>
  <si>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</si>
  <si>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</si>
  <si>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</si>
  <si>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</si>
  <si>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</si>
  <si>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</si>
  <si>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</si>
  <si>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</si>
  <si>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</si>
  <si>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</si>
  <si>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</si>
  <si>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</si>
  <si>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</si>
  <si>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</si>
  <si>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</si>
  <si>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</si>
  <si>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</si>
  <si>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</si>
  <si>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</si>
  <si>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</si>
  <si>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</si>
  <si>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</si>
  <si>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</si>
  <si>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</si>
  <si>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</si>
  <si>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</si>
  <si>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</si>
  <si>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</si>
  <si>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</si>
  <si>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</si>
  <si>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</si>
  <si>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</si>
  <si>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</si>
  <si>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</si>
  <si>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</si>
  <si>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</si>
  <si>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</si>
  <si>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</si>
  <si>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</si>
  <si>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</si>
  <si>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</si>
  <si>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</si>
  <si>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</si>
  <si>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</si>
  <si>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</si>
  <si>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</si>
  <si>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</si>
  <si>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</si>
  <si>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</si>
  <si>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</si>
  <si>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</si>
  <si>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</si>
  <si>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</si>
  <si>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</si>
  <si>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</si>
  <si>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</si>
  <si>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</si>
  <si>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</si>
  <si>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</si>
  <si>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</si>
  <si>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</si>
  <si>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</si>
  <si>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</si>
  <si>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</si>
  <si>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</si>
  <si>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</si>
  <si>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</si>
  <si>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</si>
  <si>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</si>
  <si>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</si>
  <si>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</si>
  <si>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</si>
  <si>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</si>
  <si>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</si>
  <si>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</si>
  <si>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</si>
  <si>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</si>
  <si>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</si>
  <si>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</si>
  <si>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</si>
  <si>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</si>
  <si>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</si>
  <si>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</si>
  <si>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</si>
  <si>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</si>
  <si>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</si>
  <si>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</si>
  <si>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</si>
  <si>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</si>
  <si>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</si>
  <si>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</si>
  <si>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</si>
  <si>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</si>
  <si>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</si>
  <si>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</si>
  <si>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</si>
  <si>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</si>
  <si>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</si>
  <si>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</si>
  <si>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</si>
  <si>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</si>
  <si>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</si>
  <si>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</si>
  <si>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</si>
  <si>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</si>
  <si>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</si>
  <si>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</si>
  <si>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</si>
  <si>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</si>
  <si>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</si>
  <si>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</si>
  <si>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</si>
  <si>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</si>
  <si>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</si>
  <si>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</si>
  <si>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</si>
  <si>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</si>
  <si>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</si>
  <si>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</si>
  <si>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</si>
  <si>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</si>
  <si>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</si>
  <si>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</si>
  <si>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</si>
  <si>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</si>
  <si>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</si>
  <si>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</si>
  <si>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</si>
  <si>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</si>
  <si>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</si>
  <si>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</si>
  <si>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</si>
  <si>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</si>
  <si>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</si>
  <si>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</si>
  <si>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</si>
  <si>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</si>
  <si>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</si>
  <si>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</si>
  <si>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</si>
  <si>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</si>
  <si>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</si>
  <si>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</si>
  <si>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</si>
  <si>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</si>
  <si>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</si>
  <si>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</si>
  <si>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</si>
  <si>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</si>
  <si>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</si>
  <si>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</si>
  <si>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</si>
  <si>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</si>
  <si>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</si>
  <si>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</si>
  <si>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</si>
  <si>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</si>
  <si>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</si>
  <si>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</si>
  <si>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</si>
  <si>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</si>
  <si>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</si>
  <si>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</si>
  <si>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</si>
  <si>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</si>
  <si>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</si>
  <si>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</si>
  <si>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</si>
  <si>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</si>
  <si>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</si>
  <si>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</si>
  <si>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</si>
  <si>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</si>
  <si>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</si>
  <si>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</si>
  <si>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</si>
  <si>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</si>
  <si>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</si>
  <si>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</si>
  <si>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</si>
  <si>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</si>
  <si>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</si>
  <si>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</si>
  <si>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</si>
  <si>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</si>
  <si>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</si>
  <si>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</si>
  <si>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</si>
  <si>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</si>
  <si>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</si>
  <si>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</si>
  <si>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</si>
  <si>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</si>
  <si>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</si>
  <si>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</si>
  <si>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</si>
  <si>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</si>
  <si>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</si>
  <si>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</si>
  <si>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</si>
  <si>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</si>
  <si>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</si>
  <si>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</si>
  <si>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</si>
  <si>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</si>
  <si>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</si>
  <si>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</si>
  <si>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</si>
  <si>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</si>
  <si>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</si>
  <si>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</si>
  <si>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</si>
  <si>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</si>
  <si>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</si>
  <si>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</si>
  <si>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</si>
  <si>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</si>
  <si>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</si>
  <si>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</si>
  <si>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</si>
  <si>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</si>
  <si>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</si>
  <si>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</si>
  <si>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</si>
  <si>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</si>
  <si>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</si>
  <si>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</si>
  <si>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</si>
  <si>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</si>
  <si>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</si>
  <si>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</si>
  <si>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</si>
  <si>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</si>
  <si>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</si>
  <si>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</si>
  <si>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</si>
  <si>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</si>
  <si>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</si>
  <si>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</si>
  <si>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</si>
  <si>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</si>
  <si>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</si>
  <si>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</si>
  <si>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</si>
  <si>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</si>
  <si>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</si>
  <si>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</si>
  <si>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</si>
  <si>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</si>
  <si>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</si>
  <si>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</si>
  <si>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</si>
  <si>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</si>
  <si>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</si>
  <si>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</si>
  <si>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</si>
  <si>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</si>
  <si>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</si>
  <si>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</si>
  <si>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</si>
  <si>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</si>
  <si>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</si>
  <si>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</si>
  <si>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</si>
  <si>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</si>
  <si>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</si>
  <si>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</si>
  <si>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</si>
  <si>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</si>
  <si>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</si>
  <si>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</si>
  <si>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</si>
  <si>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</si>
  <si>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</si>
  <si>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</si>
  <si>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</si>
  <si>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</si>
  <si>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</si>
  <si>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</si>
  <si>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</si>
  <si>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</si>
  <si>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</si>
  <si>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</si>
  <si>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</si>
  <si>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</si>
  <si>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</si>
  <si>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</si>
  <si>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</si>
  <si>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</si>
  <si>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</si>
  <si>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</si>
  <si>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</si>
  <si>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</si>
  <si>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</si>
  <si>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</si>
  <si>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</si>
  <si>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</si>
  <si>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</si>
  <si>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</si>
  <si>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</si>
  <si>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</si>
  <si>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</si>
  <si>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</si>
  <si>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</si>
  <si>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</si>
  <si>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</si>
  <si>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</si>
  <si>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</si>
  <si>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</si>
  <si>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</si>
  <si>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</si>
  <si>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</si>
  <si>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</si>
  <si>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</si>
  <si>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</si>
  <si>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</si>
  <si>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</si>
  <si>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</si>
  <si>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</si>
  <si>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</si>
  <si>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</si>
  <si>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</si>
  <si>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</si>
  <si>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</si>
  <si>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</si>
  <si>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</si>
  <si>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</si>
  <si>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</si>
  <si>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</si>
  <si>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</si>
  <si>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</si>
  <si>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</si>
  <si>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</si>
  <si>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</si>
  <si>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</si>
  <si>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</si>
  <si>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</si>
  <si>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</si>
  <si>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</si>
  <si>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</si>
  <si>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</si>
  <si>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</si>
  <si>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</si>
  <si>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</si>
  <si>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</si>
  <si>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</si>
  <si>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</si>
  <si>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</si>
  <si>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</si>
  <si>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</si>
  <si>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</si>
  <si>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</si>
  <si>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</si>
  <si>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</si>
  <si>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</si>
  <si>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</si>
  <si>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</si>
  <si>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</si>
  <si>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</si>
  <si>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</si>
  <si>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</si>
  <si>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</si>
  <si>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</si>
  <si>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</si>
  <si>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</si>
  <si>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</si>
  <si>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</si>
  <si>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</si>
  <si>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</si>
  <si>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</si>
  <si>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</si>
  <si>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</si>
  <si>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</si>
  <si>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</si>
  <si>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</si>
  <si>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</si>
  <si>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</si>
  <si>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</si>
  <si>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</si>
  <si>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</si>
  <si>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</si>
  <si>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</si>
  <si>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</si>
  <si>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</si>
  <si>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</si>
  <si>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</si>
  <si>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</si>
  <si>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</si>
  <si>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</si>
  <si>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</si>
  <si>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</si>
  <si>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</si>
  <si>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</si>
  <si>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</si>
  <si>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</si>
  <si>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</si>
  <si>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</si>
  <si>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</si>
  <si>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</si>
  <si>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</si>
  <si>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</si>
  <si>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</si>
  <si>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</si>
  <si>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</si>
  <si>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</si>
  <si>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</si>
  <si>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</si>
  <si>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</si>
  <si>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</si>
  <si>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</si>
  <si>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</si>
  <si>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</si>
  <si>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</si>
  <si>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</si>
  <si>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</si>
  <si>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</si>
  <si>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</si>
  <si>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</si>
  <si>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</si>
  <si>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</si>
  <si>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</si>
  <si>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</si>
  <si>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</si>
  <si>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</si>
  <si>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</si>
  <si>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</si>
  <si>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</si>
  <si>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</si>
  <si>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</si>
  <si>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</si>
  <si>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</si>
  <si>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</si>
  <si>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</si>
  <si>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</si>
  <si>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</si>
  <si>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</si>
  <si>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</si>
  <si>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</si>
  <si>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</si>
  <si>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</si>
  <si>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</si>
  <si>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</si>
  <si>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</si>
  <si>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</si>
  <si>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</si>
  <si>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</si>
  <si>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</si>
  <si>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</si>
  <si>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</si>
  <si>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</si>
  <si>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</si>
  <si>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</si>
  <si>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</si>
  <si>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</si>
  <si>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</si>
  <si>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</si>
  <si>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</si>
  <si>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</si>
  <si>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</si>
  <si>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</si>
  <si>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</si>
  <si>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</si>
  <si>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</si>
  <si>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</si>
  <si>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</si>
  <si>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</si>
  <si>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</si>
  <si>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</si>
  <si>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</si>
  <si>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</si>
  <si>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</si>
  <si>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</si>
  <si>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</si>
  <si>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</si>
  <si>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</si>
  <si>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</si>
  <si>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</si>
  <si>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</si>
  <si>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</si>
  <si>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</si>
  <si>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</si>
  <si>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</si>
  <si>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</si>
  <si>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</si>
  <si>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</si>
  <si>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</si>
  <si>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</si>
  <si>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</si>
  <si>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</si>
  <si>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</si>
  <si>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</si>
  <si>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</si>
  <si>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</si>
  <si>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</si>
  <si>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</si>
  <si>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</si>
  <si>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</si>
  <si>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</si>
  <si>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</si>
  <si>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</si>
  <si>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</si>
  <si>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</si>
  <si>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</si>
  <si>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</si>
  <si>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</si>
  <si>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</si>
  <si>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</si>
  <si>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</si>
  <si>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</si>
  <si>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</si>
  <si>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</si>
  <si>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</si>
  <si>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</si>
  <si>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</si>
  <si>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</si>
  <si>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</si>
  <si>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</si>
  <si>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</si>
  <si>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</si>
  <si>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</si>
  <si>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</si>
  <si>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</si>
  <si>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</si>
  <si>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</si>
  <si>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</si>
  <si>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</si>
  <si>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</si>
  <si>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</si>
  <si>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</si>
  <si>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</si>
  <si>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</si>
  <si>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</si>
  <si>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</si>
  <si>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</si>
  <si>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</si>
  <si>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</si>
  <si>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</si>
  <si>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</si>
  <si>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</si>
  <si>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</si>
  <si>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</si>
  <si>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</si>
  <si>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</si>
  <si>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</si>
  <si>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</si>
  <si>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</si>
  <si>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</si>
  <si>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</si>
  <si>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</si>
  <si>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</si>
  <si>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</si>
  <si>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</si>
  <si>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</si>
  <si>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</si>
  <si>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</si>
  <si>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</si>
  <si>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</si>
  <si>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</si>
  <si>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</si>
  <si>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</si>
  <si>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</si>
  <si>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</si>
  <si>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</si>
  <si>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</si>
  <si>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</si>
  <si>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</si>
  <si>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</si>
  <si>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</si>
  <si>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</si>
  <si>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</si>
  <si>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</si>
  <si>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</si>
  <si>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</si>
  <si>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</si>
  <si>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</si>
  <si>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</si>
  <si>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</si>
  <si>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</si>
  <si>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</si>
  <si>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</si>
  <si>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</si>
  <si>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</si>
  <si>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</si>
  <si>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</si>
  <si>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</si>
  <si>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</si>
  <si>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</si>
  <si>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</si>
  <si>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</si>
  <si>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</si>
  <si>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</si>
  <si>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</si>
  <si>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</si>
  <si>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</si>
  <si>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</si>
  <si>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</si>
  <si>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</si>
  <si>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</si>
  <si>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</si>
  <si>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</si>
  <si>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</si>
  <si>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</si>
  <si>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</si>
  <si>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</si>
  <si>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</si>
  <si>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</si>
  <si>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</si>
  <si>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</si>
  <si>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</si>
  <si>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</si>
  <si>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</si>
  <si>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</si>
  <si>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</si>
  <si>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</si>
  <si>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</si>
  <si>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</si>
  <si>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</si>
  <si>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</si>
  <si>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</si>
  <si>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</si>
  <si>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</si>
  <si>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</si>
  <si>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</si>
  <si>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</si>
  <si>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</si>
  <si>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</si>
  <si>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</si>
  <si>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</si>
  <si>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</si>
  <si>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</si>
  <si>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</si>
  <si>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</si>
  <si>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</si>
  <si>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</si>
  <si>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</si>
  <si>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</si>
  <si>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</si>
  <si>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</si>
  <si>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</si>
  <si>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</si>
  <si>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</si>
  <si>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</si>
  <si>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</si>
  <si>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</si>
  <si>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</si>
  <si>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</si>
  <si>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</si>
  <si>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</si>
  <si>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</si>
  <si>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</si>
  <si>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</si>
  <si>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</si>
  <si>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</si>
  <si>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</si>
  <si>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</si>
  <si>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</si>
  <si>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</si>
  <si>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</si>
  <si>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</si>
  <si>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</si>
  <si>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</si>
  <si>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</si>
  <si>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</si>
  <si>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</si>
  <si>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</si>
  <si>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</si>
  <si>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</si>
  <si>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</si>
  <si>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</si>
  <si>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</si>
  <si>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</si>
  <si>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</si>
  <si>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</si>
  <si>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</si>
  <si>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</si>
  <si>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</si>
  <si>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</si>
  <si>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</si>
  <si>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</si>
  <si>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</si>
  <si>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</si>
  <si>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</si>
  <si>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</si>
  <si>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</si>
  <si>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</si>
  <si>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</si>
  <si>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</si>
  <si>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</si>
  <si>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</si>
  <si>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</si>
  <si>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</si>
  <si>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</si>
  <si>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</si>
  <si>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</si>
  <si>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</si>
  <si>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</si>
  <si>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</si>
  <si>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</si>
  <si>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</si>
  <si>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</si>
  <si>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</si>
  <si>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</si>
  <si>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</si>
  <si>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</si>
  <si>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</si>
  <si>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</si>
  <si>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</si>
  <si>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</si>
  <si>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</si>
  <si>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</si>
  <si>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</si>
  <si>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</si>
  <si>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</si>
  <si>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</si>
  <si>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</si>
  <si>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</si>
  <si>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</si>
  <si>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</si>
  <si>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</si>
  <si>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</si>
  <si>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</si>
  <si>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</si>
  <si>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</si>
  <si>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</si>
  <si>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</si>
  <si>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</si>
  <si>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</si>
  <si>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</si>
  <si>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</si>
  <si>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</si>
  <si>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</si>
  <si>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</si>
  <si>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</si>
  <si>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</si>
  <si>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</si>
  <si>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</si>
  <si>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</si>
  <si>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</si>
  <si>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</si>
  <si>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</si>
  <si>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</si>
  <si>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</si>
  <si>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</si>
  <si>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</si>
  <si>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</si>
  <si>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</si>
  <si>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</si>
  <si>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</si>
  <si>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</si>
  <si>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</si>
  <si>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</si>
  <si>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</si>
  <si>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</si>
  <si>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</si>
  <si>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</si>
  <si>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</si>
  <si>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</si>
  <si>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</si>
  <si>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</si>
  <si>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</si>
  <si>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</si>
  <si>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</si>
  <si>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</si>
  <si>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</si>
  <si>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</si>
  <si>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</si>
  <si>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</si>
  <si>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</si>
  <si>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</si>
  <si>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</si>
  <si>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</si>
  <si>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</si>
  <si>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</si>
  <si>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</si>
  <si>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</si>
  <si>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</si>
  <si>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</si>
  <si>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</si>
  <si>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</si>
  <si>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</si>
  <si>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</si>
  <si>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</si>
  <si>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</si>
  <si>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</si>
  <si>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</si>
  <si>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</si>
  <si>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</si>
  <si>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</si>
  <si>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</si>
  <si>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</si>
  <si>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</si>
  <si>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</si>
  <si>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</si>
  <si>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</si>
  <si>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</si>
  <si>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</si>
  <si>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</si>
  <si>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</si>
  <si>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</si>
  <si>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</si>
  <si>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</si>
  <si>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</si>
  <si>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</si>
  <si>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</si>
  <si>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</si>
  <si>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</si>
  <si>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</si>
  <si>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</si>
  <si>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</si>
  <si>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</si>
  <si>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</si>
  <si>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</si>
  <si>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</si>
  <si>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</si>
  <si>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</si>
  <si>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</si>
  <si>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</si>
  <si>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</si>
  <si>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</si>
  <si>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</si>
  <si>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</si>
  <si>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</si>
  <si>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</si>
  <si>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</si>
  <si>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</si>
  <si>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</si>
  <si>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</si>
  <si>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</si>
  <si>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</si>
  <si>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</si>
  <si>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</si>
  <si>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</si>
  <si>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</si>
  <si>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</si>
  <si>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</si>
  <si>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</si>
  <si>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</si>
  <si>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</si>
  <si>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</si>
  <si>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</si>
  <si>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</si>
  <si>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</si>
  <si>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</si>
  <si>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</si>
  <si>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</si>
  <si>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</si>
  <si>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</si>
  <si>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</si>
  <si>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</si>
  <si>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</si>
  <si>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</si>
  <si>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</si>
  <si>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</si>
  <si>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</si>
  <si>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</si>
  <si>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</si>
  <si>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</si>
  <si>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</si>
  <si>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</si>
  <si>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</si>
  <si>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</si>
  <si>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</si>
  <si>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</si>
  <si>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</si>
  <si>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</si>
  <si>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</si>
  <si>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</si>
  <si>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</si>
  <si>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</si>
  <si>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</si>
  <si>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</si>
  <si>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</si>
  <si>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</si>
  <si>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</si>
  <si>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</si>
  <si>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</si>
  <si>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</si>
  <si>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</si>
  <si>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</si>
  <si>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</si>
  <si>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</si>
  <si>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</si>
  <si>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</si>
  <si>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</si>
  <si>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</si>
  <si>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</si>
  <si>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</si>
  <si>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</si>
  <si>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</si>
  <si>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</si>
  <si>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</si>
  <si>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</si>
  <si>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</si>
  <si>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</si>
  <si>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</si>
  <si>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</si>
  <si>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</si>
  <si>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</si>
  <si>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</si>
  <si>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</si>
  <si>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</si>
  <si>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</si>
  <si>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</si>
  <si>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</si>
  <si>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</si>
  <si>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</si>
  <si>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</si>
  <si>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</si>
  <si>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</si>
  <si>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</si>
  <si>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</si>
  <si>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</si>
  <si>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</si>
  <si>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</si>
  <si>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</si>
  <si>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</si>
  <si>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</si>
  <si>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</si>
  <si>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</si>
  <si>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</si>
  <si>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</si>
  <si>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</si>
  <si>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</si>
  <si>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</si>
  <si>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</si>
  <si>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</si>
  <si>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</si>
  <si>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</si>
  <si>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</si>
  <si>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</si>
  <si>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</si>
  <si>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</si>
  <si>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</si>
  <si>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</si>
  <si>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</si>
  <si>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</si>
  <si>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</si>
  <si>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</si>
  <si>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</si>
  <si>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</si>
  <si>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</si>
  <si>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</si>
  <si>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</si>
  <si>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</si>
  <si>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</si>
  <si>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</si>
  <si>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</si>
  <si>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</si>
  <si>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</si>
  <si>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</si>
  <si>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</si>
  <si>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</si>
  <si>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</si>
  <si>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</si>
  <si>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</si>
  <si>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</si>
  <si>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</si>
  <si>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</si>
  <si>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</si>
  <si>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</si>
  <si>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</si>
  <si>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</si>
  <si>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</si>
  <si>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</si>
  <si>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</si>
  <si>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</si>
  <si>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</si>
  <si>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</si>
  <si>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</si>
  <si>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</si>
  <si>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</si>
  <si>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</si>
  <si>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</si>
  <si>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</si>
  <si>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</si>
  <si>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</si>
  <si>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</si>
  <si>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</si>
  <si>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</si>
  <si>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</si>
  <si>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</si>
  <si>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</si>
  <si>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</si>
  <si>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</si>
  <si>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</si>
  <si>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</si>
  <si>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</si>
  <si>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</si>
  <si>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</si>
  <si>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</si>
  <si>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</si>
  <si>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</si>
  <si>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</si>
  <si>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</si>
  <si>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</si>
  <si>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</si>
  <si>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</si>
  <si>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</si>
  <si>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</si>
  <si>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</si>
  <si>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</si>
  <si>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</si>
  <si>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</si>
  <si>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</si>
  <si>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</si>
  <si>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</si>
  <si>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</si>
  <si>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</si>
  <si>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</si>
  <si>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</si>
  <si>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</si>
  <si>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</si>
  <si>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</si>
  <si>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</si>
  <si>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</si>
  <si>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</si>
  <si>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</si>
  <si>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</si>
  <si>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</si>
  <si>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</si>
  <si>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</si>
  <si>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</si>
  <si>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</si>
  <si>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</si>
  <si>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</si>
  <si>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</si>
  <si>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</si>
  <si>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</si>
  <si>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</si>
  <si>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</si>
  <si>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</si>
  <si>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</si>
  <si>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</si>
  <si>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</si>
  <si>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</si>
  <si>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</si>
  <si>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</si>
  <si>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</si>
  <si>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</si>
  <si>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</si>
  <si>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</si>
  <si>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</si>
  <si>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</si>
  <si>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</si>
  <si>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</si>
  <si>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</si>
  <si>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</si>
  <si>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</si>
  <si>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</si>
  <si>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</si>
  <si>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</si>
  <si>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</si>
  <si>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</si>
  <si>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</si>
  <si>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</si>
  <si>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</si>
  <si>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</si>
  <si>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</si>
  <si>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</si>
  <si>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</si>
  <si>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</si>
  <si>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</si>
  <si>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</si>
  <si>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</si>
  <si>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</si>
  <si>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</si>
  <si>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</si>
  <si>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</si>
  <si>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</si>
  <si>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</si>
  <si>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</si>
  <si>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</si>
  <si>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</si>
  <si>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</si>
  <si>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</si>
  <si>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</si>
  <si>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</si>
  <si>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</si>
  <si>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</si>
  <si>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</si>
  <si>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</si>
  <si>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</si>
  <si>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</si>
  <si>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</si>
  <si>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</si>
  <si>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</si>
  <si>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</si>
  <si>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</si>
  <si>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</si>
  <si>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</si>
  <si>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</si>
  <si>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</si>
  <si>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</si>
  <si>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</si>
  <si>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</si>
  <si>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</si>
  <si>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</si>
  <si>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</si>
  <si>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</si>
  <si>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</si>
  <si>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</si>
  <si>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</si>
  <si>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</si>
  <si>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</si>
  <si>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</si>
  <si>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</si>
  <si>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</si>
  <si>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</si>
  <si>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</si>
  <si>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</si>
  <si>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</si>
  <si>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</si>
  <si>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</si>
  <si>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</si>
  <si>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</si>
  <si>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</si>
  <si>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</si>
  <si>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</si>
  <si>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</si>
  <si>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</si>
  <si>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</si>
  <si>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</si>
  <si>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</si>
  <si>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</si>
  <si>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</si>
  <si>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</si>
  <si>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</si>
  <si>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</si>
  <si>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</si>
  <si>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</si>
  <si>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</si>
  <si>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</si>
  <si>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</si>
  <si>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</si>
  <si>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</si>
  <si>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</si>
  <si>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</si>
  <si>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</si>
  <si>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</si>
  <si>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</si>
  <si>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</si>
  <si>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</si>
  <si>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</si>
  <si>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</si>
  <si>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</si>
  <si>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</si>
  <si>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</si>
  <si>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</si>
  <si>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</si>
  <si>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</si>
  <si>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</si>
  <si>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</si>
  <si>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</si>
  <si>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</si>
  <si>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</si>
  <si>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</si>
  <si>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</si>
  <si>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</si>
  <si>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</si>
  <si>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</si>
  <si>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</si>
  <si>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</si>
  <si>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</si>
  <si>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</si>
  <si>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</si>
  <si>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</si>
  <si>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</si>
  <si>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</si>
  <si>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</si>
  <si>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</si>
  <si>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</si>
  <si>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</si>
  <si>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</si>
  <si>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</si>
  <si>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</si>
  <si>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</si>
  <si>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</si>
  <si>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</si>
  <si>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</si>
  <si>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</si>
  <si>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</si>
  <si>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</si>
  <si>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</si>
  <si>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</si>
  <si>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</si>
  <si>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</si>
  <si>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</si>
  <si>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</si>
  <si>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</si>
  <si>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</si>
  <si>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</si>
  <si>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</si>
  <si>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</si>
  <si>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</si>
  <si>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</si>
  <si>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</si>
  <si>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</si>
  <si>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</si>
  <si>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</si>
  <si>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</si>
  <si>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</si>
  <si>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</si>
  <si>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</si>
  <si>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</si>
  <si>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</si>
  <si>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</si>
  <si>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</si>
  <si>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</si>
  <si>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</si>
  <si>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</si>
  <si>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</si>
  <si>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</si>
  <si>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</si>
  <si>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</si>
  <si>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</si>
  <si>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</si>
  <si>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</si>
  <si>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</si>
  <si>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</si>
  <si>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</si>
  <si>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</si>
  <si>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</si>
  <si>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</si>
  <si>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</si>
  <si>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</si>
  <si>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</si>
  <si>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</si>
  <si>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</si>
  <si>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</si>
  <si>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</si>
  <si>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</si>
  <si>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</si>
  <si>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</si>
  <si>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</si>
  <si>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</si>
  <si>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</si>
  <si>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</si>
  <si>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</si>
  <si>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</si>
  <si>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</si>
  <si>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</si>
  <si>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</si>
  <si>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</si>
  <si>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</si>
  <si>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</si>
  <si>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</si>
  <si>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</si>
  <si>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</si>
  <si>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</si>
  <si>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</si>
  <si>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</si>
  <si>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</si>
  <si>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</si>
  <si>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</si>
  <si>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</si>
  <si>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</si>
  <si>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</si>
  <si>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</si>
  <si>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</si>
  <si>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</si>
  <si>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</si>
  <si>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</si>
  <si>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</si>
  <si>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</si>
  <si>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</si>
  <si>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</si>
  <si>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</si>
  <si>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</si>
  <si>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</si>
  <si>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</si>
  <si>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</si>
  <si>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</si>
  <si>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</si>
  <si>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</si>
  <si>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</si>
  <si>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</si>
  <si>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</si>
  <si>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</si>
  <si>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</si>
  <si>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</si>
  <si>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</si>
  <si>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</si>
  <si>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</si>
  <si>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</si>
  <si>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</si>
  <si>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</si>
  <si>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</si>
  <si>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</si>
  <si>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</si>
  <si>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</si>
  <si>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</si>
  <si>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</si>
  <si>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</si>
  <si>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</si>
  <si>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</si>
  <si>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</si>
  <si>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</si>
  <si>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</si>
  <si>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</si>
  <si>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</si>
  <si>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</si>
  <si>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</si>
  <si>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</si>
  <si>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</si>
  <si>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</si>
  <si>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</si>
  <si>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</si>
  <si>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</si>
  <si>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</si>
  <si>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</si>
  <si>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</si>
  <si>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</si>
  <si>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</si>
  <si>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</si>
  <si>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</si>
  <si>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</si>
  <si>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</si>
  <si>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</si>
  <si>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</si>
  <si>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</si>
  <si>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</si>
  <si>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</si>
  <si>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</si>
  <si>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</si>
  <si>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</si>
  <si>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</si>
  <si>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</si>
  <si>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</si>
  <si>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</si>
  <si>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</si>
  <si>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</si>
  <si>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</si>
  <si>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</si>
  <si>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</si>
  <si>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</si>
  <si>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</si>
  <si>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</si>
  <si>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</si>
  <si>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</si>
  <si>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</si>
  <si>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</si>
  <si>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</si>
  <si>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</si>
  <si>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</si>
  <si>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</si>
  <si>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</si>
  <si>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</si>
  <si>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</si>
  <si>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</si>
  <si>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</si>
  <si>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</si>
  <si>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</si>
  <si>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</si>
  <si>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</si>
  <si>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</si>
  <si>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</si>
  <si>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</si>
  <si>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</si>
  <si>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</si>
  <si>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</si>
  <si>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</si>
  <si>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</si>
  <si>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</si>
  <si>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</si>
  <si>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</si>
  <si>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</si>
  <si>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</si>
  <si>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</si>
  <si>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</si>
  <si>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</si>
  <si>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</si>
  <si>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</si>
  <si>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</si>
  <si>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</si>
  <si>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</si>
  <si>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</si>
  <si>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</si>
  <si>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</si>
  <si>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</si>
  <si>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</si>
  <si>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</si>
  <si>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</si>
  <si>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</si>
  <si>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</si>
  <si>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</si>
  <si>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</si>
  <si>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</si>
  <si>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</si>
  <si>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</si>
  <si>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</si>
  <si>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</si>
  <si>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</si>
  <si>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</si>
  <si>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</si>
  <si>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</si>
  <si>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</si>
  <si>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</si>
  <si>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</si>
  <si>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</si>
  <si>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</si>
  <si>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</si>
  <si>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</si>
  <si>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</si>
  <si>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</si>
  <si>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</si>
  <si>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</si>
  <si>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</si>
  <si>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</si>
  <si>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</si>
  <si>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</si>
  <si>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</si>
  <si>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</si>
  <si>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</si>
  <si>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</si>
  <si>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</si>
  <si>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</si>
  <si>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</si>
  <si>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</si>
  <si>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</si>
  <si>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</si>
  <si>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</si>
  <si>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</si>
  <si>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</si>
  <si>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</si>
  <si>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</si>
  <si>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</si>
  <si>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</si>
  <si>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</si>
  <si>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</si>
  <si>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</si>
  <si>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</si>
  <si>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</si>
  <si>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</si>
  <si>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</si>
  <si>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</si>
  <si>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</si>
  <si>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</si>
  <si>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</si>
  <si>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</si>
  <si>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</si>
  <si>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</si>
  <si>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</si>
  <si>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</si>
  <si>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</si>
  <si>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</si>
  <si>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</si>
  <si>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</si>
  <si>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</si>
  <si>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</si>
  <si>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</si>
  <si>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</si>
  <si>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</si>
  <si>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</si>
  <si>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</si>
  <si>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</si>
  <si>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</si>
  <si>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</si>
  <si>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</si>
  <si>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</si>
  <si>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</si>
  <si>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</si>
  <si>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</si>
  <si>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</si>
  <si>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</si>
  <si>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</si>
  <si>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</si>
  <si>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</si>
  <si>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</si>
  <si>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</si>
  <si>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</si>
  <si>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</si>
  <si>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</si>
  <si>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</si>
  <si>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</si>
  <si>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</si>
  <si>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</si>
  <si>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</si>
  <si>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</si>
  <si>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</si>
  <si>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</si>
  <si>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</si>
  <si>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</si>
  <si>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</si>
  <si>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</si>
  <si>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</si>
  <si>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</si>
  <si>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</si>
  <si>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</si>
  <si>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</si>
  <si>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</si>
  <si>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</si>
  <si>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</si>
  <si>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</si>
  <si>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</si>
  <si>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</si>
  <si>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</si>
  <si>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</si>
  <si>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</si>
  <si>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</si>
  <si>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</si>
  <si>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</si>
  <si>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</si>
  <si>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</si>
  <si>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</si>
  <si>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</si>
  <si>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</si>
  <si>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</si>
  <si>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</si>
  <si>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</si>
  <si>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</si>
  <si>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</si>
  <si>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</si>
  <si>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</si>
  <si>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</si>
  <si>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</si>
  <si>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</si>
  <si>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</si>
  <si>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</si>
  <si>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</si>
  <si>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</si>
  <si>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</si>
  <si>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</si>
  <si>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</si>
  <si>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</si>
  <si>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</si>
  <si>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</si>
  <si>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</si>
  <si>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</si>
  <si>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</si>
  <si>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</si>
  <si>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</si>
  <si>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</si>
  <si>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</si>
  <si>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</si>
  <si>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</si>
  <si>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</si>
  <si>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</si>
  <si>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</si>
  <si>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</si>
  <si>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</si>
  <si>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</si>
  <si>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</si>
  <si>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</si>
  <si>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</si>
  <si>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</si>
  <si>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</si>
  <si>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</si>
  <si>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</si>
  <si>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</si>
  <si>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</si>
  <si>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</si>
  <si>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</si>
  <si>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</si>
  <si>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</si>
  <si>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</si>
  <si>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</si>
  <si>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</si>
  <si>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</si>
  <si>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</si>
  <si>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</si>
  <si>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</si>
  <si>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</si>
  <si>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</si>
  <si>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</si>
  <si>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</si>
  <si>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</si>
  <si>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</si>
  <si>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</si>
  <si>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</si>
  <si>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</si>
  <si>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</si>
  <si>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</si>
  <si>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</si>
  <si>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</si>
  <si>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</si>
  <si>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</si>
  <si>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</si>
  <si>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</si>
  <si>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</si>
  <si>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</si>
  <si>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</si>
  <si>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</si>
  <si>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</si>
  <si>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</si>
  <si>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</si>
  <si>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</si>
  <si>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</si>
  <si>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</si>
  <si>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</si>
  <si>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</si>
  <si>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</si>
  <si>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</si>
  <si>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</si>
  <si>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</si>
  <si>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</si>
  <si>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</si>
  <si>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</si>
  <si>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</si>
  <si>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</si>
  <si>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</si>
  <si>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</si>
  <si>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</si>
  <si>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</si>
  <si>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</si>
  <si>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</si>
  <si>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</si>
  <si>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</si>
  <si>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</si>
  <si>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</si>
  <si>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</si>
  <si>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</si>
  <si>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</si>
  <si>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</si>
  <si>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</si>
  <si>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</si>
  <si>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</si>
  <si>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</si>
  <si>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</si>
  <si>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</si>
  <si>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</si>
  <si>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</si>
  <si>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</si>
  <si>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</si>
  <si>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</si>
  <si>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</si>
  <si>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</si>
  <si>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</si>
  <si>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</si>
  <si>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</si>
  <si>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</si>
  <si>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</si>
  <si>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</si>
  <si>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</si>
  <si>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</si>
  <si>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</si>
  <si>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</si>
  <si>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</si>
  <si>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</si>
  <si>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</si>
  <si>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</si>
  <si>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</si>
  <si>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</si>
  <si>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</si>
  <si>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</si>
  <si>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</si>
  <si>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</si>
  <si>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</si>
  <si>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</si>
  <si>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</si>
  <si>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</si>
  <si>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</si>
  <si>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</si>
  <si>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</si>
  <si>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</si>
  <si>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</si>
  <si>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</si>
  <si>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</si>
  <si>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</si>
  <si>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</si>
  <si>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</si>
  <si>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</si>
  <si>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</si>
  <si>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</si>
  <si>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</si>
  <si>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</si>
  <si>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</si>
  <si>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</si>
  <si>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</si>
  <si>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</si>
  <si>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</si>
  <si>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</si>
  <si>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</si>
  <si>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</si>
  <si>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</si>
  <si>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</si>
  <si>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</si>
  <si>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</si>
  <si>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</si>
  <si>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</si>
  <si>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</si>
  <si>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</si>
  <si>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</si>
  <si>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</si>
  <si>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</si>
  <si>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</si>
  <si>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</si>
  <si>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</si>
  <si>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</si>
  <si>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</si>
  <si>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</si>
  <si>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</si>
  <si>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</si>
  <si>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</si>
  <si>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</si>
  <si>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</si>
  <si>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</si>
  <si>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</si>
  <si>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</si>
  <si>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</si>
  <si>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</si>
  <si>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</si>
  <si>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</si>
  <si>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</si>
  <si>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</si>
  <si>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</si>
  <si>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</si>
  <si>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</si>
  <si>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</si>
  <si>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</si>
  <si>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</si>
  <si>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</si>
  <si>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</si>
  <si>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</si>
  <si>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</si>
  <si>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</si>
  <si>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</si>
  <si>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</si>
  <si>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</si>
  <si>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</si>
  <si>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</si>
  <si>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</si>
  <si>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</si>
  <si>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</si>
  <si>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</si>
  <si>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</si>
  <si>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</si>
  <si>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</si>
  <si>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</si>
  <si>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</si>
  <si>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</si>
  <si>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</si>
  <si>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</si>
  <si>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</si>
  <si>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</si>
  <si>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</si>
  <si>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</si>
  <si>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</si>
  <si>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</si>
  <si>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</si>
  <si>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</si>
  <si>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</si>
  <si>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</si>
  <si>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</si>
  <si>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</si>
  <si>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</si>
  <si>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</si>
  <si>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</si>
  <si>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</si>
  <si>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</si>
  <si>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</si>
  <si>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</si>
  <si>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</si>
  <si>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</si>
  <si>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</si>
  <si>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</si>
  <si>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</si>
  <si>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</si>
  <si>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</si>
  <si>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</si>
  <si>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</si>
  <si>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</si>
  <si>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</si>
  <si>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</si>
  <si>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</si>
  <si>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</si>
  <si>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</si>
  <si>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</si>
  <si>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</si>
  <si>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</si>
  <si>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</si>
  <si>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</si>
  <si>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</si>
  <si>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</si>
  <si>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</si>
  <si>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</si>
  <si>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</si>
  <si>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</si>
  <si>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</si>
  <si>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</si>
  <si>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</si>
  <si>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</si>
  <si>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</si>
  <si>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</si>
  <si>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</si>
  <si>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</si>
  <si>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</si>
  <si>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</si>
  <si>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</si>
  <si>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</si>
  <si>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</si>
  <si>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</si>
  <si>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</si>
  <si>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</si>
  <si>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</si>
  <si>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</si>
  <si>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</si>
  <si>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</si>
  <si>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</si>
  <si>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</si>
  <si>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</si>
  <si>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</si>
  <si>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</si>
  <si>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</si>
  <si>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</si>
  <si>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</si>
  <si>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</si>
  <si>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</si>
  <si>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</si>
  <si>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</si>
  <si>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</si>
  <si>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</si>
  <si>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</si>
  <si>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</si>
  <si>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</si>
  <si>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</si>
  <si>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</si>
  <si>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</si>
  <si>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</si>
  <si>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</si>
  <si>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</si>
  <si>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</si>
  <si>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</si>
  <si>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</si>
  <si>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</si>
  <si>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</si>
  <si>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</si>
  <si>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</si>
  <si>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</si>
  <si>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</si>
  <si>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</si>
  <si>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</si>
  <si>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</si>
  <si>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</si>
  <si>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</si>
  <si>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</si>
  <si>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</si>
  <si>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</si>
  <si>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</si>
  <si>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</si>
  <si>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</si>
  <si>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</si>
  <si>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</si>
  <si>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</si>
  <si>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</si>
  <si>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</si>
  <si>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</si>
  <si>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</si>
  <si>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</si>
  <si>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</si>
  <si>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</si>
  <si>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</si>
  <si>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</si>
  <si>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</si>
  <si>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</si>
  <si>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</si>
  <si>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</si>
  <si>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</si>
  <si>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</si>
  <si>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</si>
  <si>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</si>
  <si>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</si>
  <si>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</si>
  <si>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</si>
  <si>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</si>
  <si>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</si>
  <si>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</si>
  <si>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</si>
  <si>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</si>
  <si>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</si>
  <si>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</si>
  <si>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</si>
  <si>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</si>
  <si>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</si>
  <si>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</si>
  <si>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</si>
  <si>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</si>
  <si>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</si>
  <si>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</si>
  <si>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</si>
  <si>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</si>
  <si>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</si>
  <si>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</si>
  <si>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</si>
  <si>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</si>
  <si>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</si>
  <si>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</si>
  <si>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</si>
  <si>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</si>
  <si>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</si>
  <si>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</si>
  <si>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</si>
  <si>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</si>
  <si>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</si>
  <si>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</si>
  <si>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</si>
  <si>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</si>
  <si>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</si>
  <si>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</si>
  <si>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</si>
  <si>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</si>
  <si>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</si>
  <si>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</si>
  <si>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</si>
  <si>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</si>
  <si>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</si>
  <si>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</si>
  <si>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</si>
  <si>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</si>
  <si>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</si>
  <si>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</si>
  <si>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</si>
  <si>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</si>
  <si>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</si>
  <si>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</si>
  <si>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</si>
  <si>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</si>
  <si>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</si>
  <si>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</si>
  <si>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</si>
  <si>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</si>
  <si>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</si>
  <si>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</si>
  <si>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</si>
  <si>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</si>
  <si>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</si>
  <si>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</si>
  <si>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</si>
  <si>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</si>
  <si>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</si>
  <si>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</si>
  <si>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</si>
  <si>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</si>
  <si>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</si>
  <si>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</si>
  <si>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</si>
  <si>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</si>
  <si>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</si>
  <si>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</si>
  <si>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</si>
  <si>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</si>
  <si>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</si>
  <si>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</si>
  <si>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</si>
  <si>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</si>
  <si>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</si>
  <si>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</si>
  <si>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</si>
  <si>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</si>
  <si>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</si>
  <si>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</si>
  <si>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</si>
  <si>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</si>
  <si>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</si>
  <si>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</si>
  <si>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</si>
  <si>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</si>
  <si>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</si>
  <si>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</si>
  <si>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</si>
  <si>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</si>
  <si>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</si>
  <si>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</si>
  <si>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</si>
  <si>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</si>
  <si>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</si>
  <si>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</si>
  <si>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</si>
  <si>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</si>
  <si>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</si>
  <si>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</si>
  <si>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</si>
  <si>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</si>
  <si>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</si>
  <si>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</si>
  <si>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</si>
  <si>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</si>
  <si>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</si>
  <si>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</si>
  <si>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</si>
  <si>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</si>
  <si>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</si>
  <si>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</si>
  <si>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</si>
  <si>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</si>
  <si>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</si>
  <si>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</si>
  <si>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</si>
  <si>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</si>
  <si>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</si>
  <si>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</si>
  <si>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</si>
  <si>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</si>
  <si>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</si>
  <si>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</si>
  <si>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</si>
  <si>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</si>
  <si>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</si>
  <si>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</si>
  <si>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</si>
  <si>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</si>
  <si>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</si>
  <si>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</si>
  <si>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</si>
  <si>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</si>
  <si>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</si>
  <si>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</si>
  <si>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</si>
  <si>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</si>
  <si>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</si>
  <si>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</si>
  <si>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</si>
  <si>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</si>
  <si>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</si>
  <si>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</si>
  <si>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</si>
  <si>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</si>
  <si>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</si>
  <si>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</si>
  <si>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</si>
  <si>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</si>
  <si>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</si>
  <si>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</si>
  <si>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</si>
  <si>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</si>
  <si>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</si>
  <si>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</si>
  <si>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</si>
  <si>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</si>
  <si>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</si>
  <si>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</si>
  <si>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</si>
  <si>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</si>
  <si>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</si>
  <si>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</si>
  <si>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</si>
  <si>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</si>
  <si>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</si>
  <si>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</si>
  <si>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</si>
  <si>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</si>
  <si>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</si>
  <si>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</si>
  <si>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</si>
  <si>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</si>
  <si>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</si>
  <si>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</si>
  <si>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</si>
  <si>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</si>
  <si>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</si>
  <si>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</si>
  <si>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</si>
  <si>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</si>
  <si>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</si>
  <si>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</si>
  <si>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</si>
  <si>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</si>
  <si>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</si>
  <si>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</si>
  <si>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</si>
  <si>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</si>
  <si>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</si>
  <si>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</si>
  <si>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</si>
  <si>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</si>
  <si>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</si>
  <si>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</si>
  <si>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</si>
  <si>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</si>
  <si>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</si>
  <si>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</si>
  <si>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</si>
  <si>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</si>
  <si>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</si>
  <si>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</si>
  <si>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</si>
  <si>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</si>
  <si>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</si>
  <si>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</si>
  <si>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</si>
  <si>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</si>
  <si>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</si>
  <si>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</si>
  <si>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</si>
  <si>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</si>
  <si>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</si>
  <si>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</si>
  <si>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</si>
  <si>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</si>
  <si>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</si>
  <si>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</si>
  <si>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</si>
  <si>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</si>
  <si>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</si>
  <si>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</si>
  <si>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</si>
  <si>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</si>
  <si>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</si>
  <si>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</si>
  <si>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</si>
  <si>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</si>
  <si>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</si>
  <si>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</si>
  <si>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</si>
  <si>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</si>
  <si>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</si>
  <si>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</si>
  <si>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</si>
  <si>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</si>
  <si>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</si>
  <si>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</si>
  <si>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</si>
  <si>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</si>
  <si>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</si>
  <si>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</si>
  <si>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</si>
  <si>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</si>
  <si>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</si>
  <si>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</si>
  <si>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</si>
  <si>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</si>
  <si>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</si>
  <si>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</si>
  <si>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</si>
  <si>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</si>
  <si>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</si>
  <si>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</si>
  <si>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</si>
  <si>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</si>
  <si>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</si>
  <si>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</si>
  <si>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</si>
  <si>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</si>
  <si>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</si>
  <si>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</si>
  <si>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</si>
  <si>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</si>
  <si>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</si>
  <si>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</si>
  <si>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</si>
  <si>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</si>
  <si>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</si>
  <si>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</si>
  <si>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</si>
  <si>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</si>
  <si>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</si>
  <si>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</si>
  <si>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</si>
  <si>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</si>
  <si>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</si>
  <si>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</si>
  <si>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</si>
  <si>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</si>
  <si>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</si>
  <si>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</si>
  <si>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</si>
  <si>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</si>
  <si>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</si>
  <si>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</si>
  <si>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</si>
  <si>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</si>
  <si>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</si>
  <si>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</si>
  <si>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</si>
  <si>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</si>
  <si>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</si>
  <si>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</si>
  <si>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</si>
  <si>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</si>
  <si>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</si>
  <si>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</si>
  <si>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</si>
  <si>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</si>
  <si>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</si>
  <si>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</si>
  <si>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</si>
  <si>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</si>
  <si>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</si>
  <si>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</si>
  <si>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</si>
  <si>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</si>
  <si>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</si>
  <si>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</si>
  <si>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</si>
  <si>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</si>
  <si>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</si>
  <si>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</si>
  <si>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</si>
  <si>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</si>
  <si>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</si>
  <si>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</si>
  <si>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</si>
  <si>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</si>
  <si>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</si>
  <si>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</si>
  <si>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</si>
  <si>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</si>
  <si>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</si>
  <si>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</si>
  <si>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</si>
  <si>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</si>
  <si>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</si>
  <si>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</si>
  <si>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</si>
  <si>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</si>
  <si>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</si>
  <si>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</si>
  <si>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</si>
  <si>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</si>
  <si>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</si>
  <si>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</si>
  <si>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</si>
  <si>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</si>
  <si>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</si>
  <si>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</si>
  <si>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</si>
  <si>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</si>
  <si>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</si>
  <si>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</si>
  <si>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</si>
  <si>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</si>
  <si>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</si>
  <si>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</si>
  <si>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</si>
  <si>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</si>
  <si>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</si>
  <si>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</si>
  <si>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</si>
  <si>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</si>
  <si>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</si>
  <si>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</si>
  <si>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</si>
  <si>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</si>
  <si>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</si>
  <si>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</si>
  <si>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</si>
  <si>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</si>
  <si>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</si>
  <si>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</si>
  <si>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</si>
  <si>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</si>
  <si>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</si>
  <si>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</si>
  <si>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</si>
  <si>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</si>
  <si>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</si>
  <si>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</si>
  <si>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</si>
  <si>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</si>
  <si>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</si>
  <si>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</si>
  <si>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</si>
  <si>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</si>
  <si>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</si>
  <si>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</si>
  <si>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</si>
  <si>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</si>
  <si>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</si>
  <si>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</si>
  <si>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</si>
  <si>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</si>
  <si>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</si>
  <si>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</si>
  <si>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</si>
  <si>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</si>
  <si>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</si>
  <si>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</si>
  <si>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</si>
  <si>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</si>
  <si>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</si>
  <si>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</si>
  <si>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</si>
  <si>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</si>
  <si>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</si>
  <si>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</si>
  <si>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</si>
  <si>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</si>
  <si>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</si>
  <si>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</si>
  <si>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</si>
  <si>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</si>
  <si>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</si>
  <si>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</si>
  <si>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</si>
  <si>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</si>
  <si>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</si>
  <si>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</si>
  <si>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</si>
  <si>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</si>
  <si>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</si>
  <si>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</si>
  <si>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</si>
  <si>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</si>
  <si>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</si>
  <si>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</si>
  <si>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</si>
  <si>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</si>
  <si>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</si>
  <si>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</si>
  <si>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</si>
  <si>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</si>
  <si>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</si>
  <si>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</si>
  <si>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</si>
  <si>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</si>
  <si>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</si>
  <si>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</si>
  <si>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</si>
  <si>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</si>
  <si>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</si>
  <si>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</si>
  <si>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</si>
  <si>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</si>
  <si>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</si>
  <si>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</si>
  <si>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</si>
  <si>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</si>
  <si>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</si>
  <si>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</si>
  <si>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</si>
  <si>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</si>
  <si>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</si>
  <si>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</si>
  <si>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</si>
  <si>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</si>
  <si>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</si>
  <si>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</si>
  <si>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</si>
  <si>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</si>
  <si>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</si>
  <si>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</si>
  <si>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</si>
  <si>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</si>
  <si>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</si>
  <si>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</si>
  <si>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</si>
  <si>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</si>
  <si>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</si>
  <si>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</si>
  <si>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</si>
  <si>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</si>
  <si>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</si>
  <si>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</si>
  <si>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</si>
  <si>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</si>
  <si>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</si>
  <si>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</si>
  <si>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</si>
  <si>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</si>
  <si>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</si>
  <si>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</si>
  <si>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</si>
  <si>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</si>
  <si>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</si>
  <si>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</si>
  <si>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</si>
  <si>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</si>
  <si>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</si>
  <si>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</si>
  <si>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</si>
  <si>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</si>
  <si>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</si>
  <si>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</si>
  <si>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</si>
  <si>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</si>
  <si>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</si>
  <si>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</si>
  <si>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</si>
  <si>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</si>
  <si>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</si>
  <si>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</si>
  <si>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</si>
  <si>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</si>
  <si>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</si>
  <si>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</si>
  <si>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</si>
  <si>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</si>
  <si>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</si>
  <si>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</si>
  <si>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</si>
  <si>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</si>
  <si>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</si>
  <si>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</si>
  <si>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</si>
  <si>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</si>
  <si>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</si>
  <si>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</si>
  <si>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</si>
  <si>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</si>
  <si>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</si>
  <si>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</si>
  <si>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</si>
  <si>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</si>
  <si>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</si>
  <si>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</si>
  <si>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</si>
  <si>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</si>
  <si>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</si>
  <si>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</si>
  <si>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</si>
  <si>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</si>
  <si>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</si>
  <si>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</si>
  <si>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</si>
  <si>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</si>
  <si>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</si>
  <si>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</si>
  <si>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</si>
  <si>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</si>
  <si>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</si>
  <si>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</si>
  <si>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</si>
  <si>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</si>
  <si>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</si>
  <si>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</si>
  <si>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</si>
  <si>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</si>
  <si>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</si>
  <si>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</si>
  <si>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</si>
  <si>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</si>
  <si>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</si>
  <si>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</si>
  <si>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</si>
  <si>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</si>
  <si>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</si>
  <si>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</si>
  <si>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</si>
  <si>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</si>
  <si>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</si>
  <si>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</si>
  <si>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</si>
  <si>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</si>
  <si>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</si>
  <si>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</si>
  <si>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</si>
  <si>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</si>
  <si>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</si>
  <si>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</si>
  <si>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</si>
  <si>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</si>
  <si>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</si>
  <si>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</si>
  <si>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</si>
  <si>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</si>
  <si>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</si>
  <si>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</si>
  <si>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</si>
  <si>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</si>
  <si>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</si>
  <si>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</si>
  <si>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</si>
  <si>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</si>
  <si>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</si>
  <si>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</si>
  <si>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</si>
  <si>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</si>
  <si>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</si>
  <si>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</si>
  <si>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</si>
  <si>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</si>
  <si>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</si>
  <si>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</si>
  <si>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</si>
  <si>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</si>
  <si>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</si>
  <si>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</si>
  <si>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</si>
  <si>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</si>
  <si>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</si>
  <si>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</si>
  <si>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</si>
  <si>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</si>
  <si>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</si>
  <si>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</si>
  <si>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</si>
  <si>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</si>
  <si>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</si>
  <si>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</si>
  <si>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</si>
  <si>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</si>
  <si>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</si>
  <si>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</si>
  <si>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</si>
  <si>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</si>
  <si>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</si>
  <si>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</si>
  <si>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</si>
  <si>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</si>
  <si>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</si>
  <si>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</si>
  <si>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</si>
  <si>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</si>
  <si>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</si>
  <si>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</si>
  <si>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</si>
  <si>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</si>
  <si>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</si>
  <si>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</si>
  <si>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</si>
  <si>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</si>
  <si>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</si>
  <si>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</si>
  <si>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</si>
  <si>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</si>
  <si>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</si>
  <si>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</si>
  <si>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</si>
  <si>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</si>
  <si>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</si>
  <si>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</si>
  <si>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</si>
  <si>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</si>
  <si>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</si>
  <si>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</si>
  <si>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</si>
  <si>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</si>
  <si>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</si>
  <si>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</si>
  <si>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</si>
  <si>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</si>
  <si>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</si>
  <si>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</si>
  <si>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</si>
  <si>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</si>
  <si>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</si>
  <si>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</si>
  <si>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</si>
  <si>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</si>
  <si>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</si>
  <si>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</si>
  <si>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</si>
  <si>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</si>
  <si>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</si>
  <si>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</si>
  <si>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</si>
  <si>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</si>
  <si>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</si>
  <si>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</si>
  <si>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</si>
  <si>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</si>
  <si>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</si>
  <si>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</si>
  <si>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</si>
  <si>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</si>
  <si>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</si>
  <si>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</si>
  <si>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</si>
  <si>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</si>
  <si>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</si>
  <si>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</si>
  <si>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</si>
  <si>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</si>
  <si>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</si>
  <si>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</si>
  <si>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</si>
  <si>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</si>
  <si>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</si>
  <si>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</si>
  <si>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</si>
  <si>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</si>
  <si>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</si>
  <si>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</si>
  <si>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</si>
  <si>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</si>
  <si>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</si>
  <si>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</si>
  <si>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</si>
  <si>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</si>
  <si>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</si>
  <si>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</si>
  <si>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</si>
  <si>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</si>
  <si>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</si>
  <si>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</si>
  <si>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</si>
  <si>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</si>
  <si>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</si>
  <si>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</si>
  <si>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</si>
  <si>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</si>
  <si>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</si>
  <si>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</si>
  <si>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</si>
  <si>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</si>
  <si>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</si>
  <si>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</si>
  <si>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</si>
  <si>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</si>
  <si>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</si>
  <si>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</si>
  <si>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</si>
  <si>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</si>
  <si>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</si>
  <si>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</si>
  <si>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</si>
  <si>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</si>
  <si>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</si>
  <si>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</si>
  <si>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</si>
  <si>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</si>
  <si>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</si>
  <si>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</si>
  <si>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</si>
  <si>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</si>
  <si>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</si>
  <si>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</si>
  <si>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</si>
  <si>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</si>
  <si>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</si>
  <si>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</si>
  <si>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</si>
  <si>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</si>
  <si>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</si>
  <si>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</si>
  <si>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</si>
  <si>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</si>
  <si>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</si>
  <si>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</si>
  <si>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</si>
  <si>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</si>
  <si>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</si>
  <si>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</si>
  <si>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</si>
  <si>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</si>
  <si>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</si>
  <si>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</si>
  <si>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</si>
  <si>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</si>
  <si>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</si>
  <si>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</si>
  <si>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</si>
  <si>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</si>
  <si>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</si>
  <si>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</si>
  <si>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</si>
  <si>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</si>
  <si>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</si>
  <si>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</si>
  <si>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</si>
  <si>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</si>
  <si>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</si>
  <si>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</si>
  <si>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</si>
  <si>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</si>
  <si>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</si>
  <si>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</si>
  <si>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</si>
  <si>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</si>
  <si>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</si>
  <si>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</si>
  <si>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</si>
  <si>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</si>
  <si>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</si>
  <si>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</si>
  <si>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</si>
  <si>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</si>
  <si>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</si>
  <si>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</si>
  <si>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</si>
  <si>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</si>
  <si>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</si>
  <si>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</si>
  <si>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</si>
  <si>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</si>
  <si>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</si>
  <si>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</si>
  <si>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</si>
  <si>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</si>
  <si>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</si>
  <si>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</si>
  <si>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</si>
  <si>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</si>
  <si>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</si>
  <si>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</si>
  <si>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</si>
  <si>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</si>
  <si>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</si>
  <si>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</si>
  <si>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</si>
  <si>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</si>
  <si>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</si>
  <si>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</si>
  <si>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</si>
  <si>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</si>
  <si>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</si>
  <si>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</si>
  <si>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</si>
  <si>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</si>
  <si>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</si>
  <si>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</si>
  <si>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</si>
  <si>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</si>
  <si>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</si>
  <si>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</si>
  <si>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</si>
  <si>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</si>
  <si>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</si>
  <si>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</si>
  <si>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</si>
  <si>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</si>
  <si>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</si>
  <si>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</si>
  <si>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</si>
  <si>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</si>
  <si>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</si>
  <si>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</si>
  <si>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</si>
  <si>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</si>
  <si>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</si>
  <si>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</si>
  <si>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</si>
  <si>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</si>
  <si>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</si>
  <si>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</si>
  <si>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</si>
  <si>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</si>
  <si>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</si>
  <si>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</si>
  <si>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</si>
  <si>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</si>
  <si>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</si>
  <si>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</si>
  <si>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</si>
  <si>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</si>
  <si>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</si>
  <si>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</si>
  <si>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</si>
  <si>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</si>
  <si>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</si>
  <si>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</si>
  <si>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</si>
  <si>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</si>
  <si>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</si>
  <si>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</si>
  <si>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</si>
  <si>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</si>
  <si>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</si>
  <si>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</si>
  <si>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</si>
  <si>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</si>
  <si>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</si>
  <si>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</si>
  <si>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</si>
  <si>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</si>
  <si>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</si>
  <si>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</si>
  <si>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</si>
  <si>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</si>
  <si>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</si>
  <si>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</si>
  <si>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</si>
  <si>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</si>
  <si>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</si>
  <si>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</si>
  <si>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</si>
  <si>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</si>
  <si>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</si>
  <si>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</si>
  <si>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</si>
  <si>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</si>
  <si>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</si>
  <si>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</si>
  <si>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</si>
  <si>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</si>
  <si>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</si>
  <si>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</si>
  <si>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</si>
  <si>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</si>
  <si>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</si>
  <si>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</si>
  <si>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</si>
  <si>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</si>
  <si>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</si>
  <si>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</si>
  <si>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</si>
  <si>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</si>
  <si>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</si>
  <si>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</si>
  <si>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</si>
  <si>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</si>
  <si>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</si>
  <si>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</si>
  <si>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</si>
  <si>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</si>
  <si>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</si>
  <si>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</si>
  <si>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</si>
  <si>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</si>
  <si>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</si>
  <si>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</si>
  <si>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</si>
  <si>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</si>
  <si>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</si>
  <si>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</si>
  <si>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</si>
  <si>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</si>
  <si>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</si>
  <si>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</si>
  <si>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</si>
  <si>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</si>
  <si>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</si>
  <si>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</si>
  <si>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</si>
  <si>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</si>
  <si>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</si>
  <si>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</si>
  <si>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</si>
  <si>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</si>
  <si>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</si>
  <si>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</si>
  <si>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</si>
  <si>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</si>
  <si>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</si>
  <si>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</si>
  <si>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</si>
  <si>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</si>
  <si>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</si>
  <si>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</si>
  <si>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</si>
  <si>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</si>
  <si>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</si>
  <si>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</si>
  <si>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</si>
  <si>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</si>
  <si>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</si>
  <si>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</si>
  <si>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</si>
  <si>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</si>
  <si>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</si>
  <si>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</si>
  <si>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</si>
  <si>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</si>
  <si>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</si>
  <si>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</si>
  <si>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</si>
  <si>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</si>
  <si>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</si>
  <si>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</si>
  <si>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</si>
  <si>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</si>
  <si>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</si>
  <si>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</si>
  <si>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</si>
  <si>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</si>
  <si>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</si>
  <si>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</si>
  <si>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</si>
  <si>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</si>
  <si>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</si>
  <si>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</si>
  <si>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</si>
  <si>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</si>
  <si>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</si>
  <si>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</si>
  <si>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</si>
  <si>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</si>
  <si>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</si>
  <si>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</si>
  <si>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</si>
  <si>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</si>
  <si>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</si>
  <si>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</si>
  <si>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</si>
  <si>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</si>
  <si>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</si>
  <si>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</si>
  <si>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</si>
  <si>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</si>
  <si>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</si>
  <si>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</si>
  <si>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</si>
  <si>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</si>
  <si>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</si>
  <si>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</si>
  <si>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</si>
  <si>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</si>
  <si>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</si>
  <si>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</si>
  <si>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</si>
  <si>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</si>
  <si>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</si>
  <si>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</si>
  <si>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</si>
  <si>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</si>
  <si>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</si>
  <si>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</si>
  <si>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</si>
  <si>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</si>
  <si>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</si>
  <si>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</si>
  <si>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</si>
  <si>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</si>
  <si>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</si>
  <si>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</si>
  <si>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</si>
  <si>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</si>
  <si>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</si>
  <si>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</si>
  <si>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</si>
  <si>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</si>
  <si>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</si>
  <si>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</si>
  <si>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</si>
  <si>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</si>
  <si>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</si>
  <si>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</si>
  <si>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</si>
  <si>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</si>
  <si>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</si>
  <si>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</si>
  <si>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</si>
  <si>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</si>
  <si>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</si>
  <si>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</si>
  <si>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</si>
  <si>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</si>
  <si>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</si>
  <si>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</si>
  <si>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</si>
  <si>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</si>
  <si>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</si>
  <si>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</si>
  <si>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</si>
  <si>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</si>
  <si>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</si>
  <si>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</si>
  <si>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</si>
  <si>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</si>
  <si>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</si>
  <si>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</si>
  <si>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</si>
  <si>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</si>
  <si>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</si>
  <si>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</si>
  <si>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</si>
  <si>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</si>
  <si>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</si>
  <si>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</si>
  <si>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</si>
  <si>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</si>
  <si>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</si>
  <si>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</si>
  <si>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</si>
  <si>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</si>
  <si>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</si>
  <si>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</si>
  <si>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</si>
  <si>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</si>
  <si>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</si>
  <si>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</si>
  <si>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</si>
  <si>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</si>
  <si>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</si>
  <si>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</si>
  <si>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</si>
  <si>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</si>
  <si>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</si>
  <si>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</si>
  <si>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</si>
  <si>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</si>
  <si>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</si>
  <si>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</si>
  <si>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</si>
  <si>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</si>
  <si>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</si>
  <si>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</si>
  <si>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</si>
  <si>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</si>
  <si>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</si>
  <si>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</si>
  <si>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</si>
  <si>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</si>
  <si>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</si>
  <si>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</si>
  <si>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</si>
  <si>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</si>
  <si>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</si>
  <si>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</si>
  <si>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</si>
  <si>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</si>
  <si>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</si>
  <si>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</si>
  <si>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</si>
  <si>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</si>
  <si>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</si>
  <si>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</si>
  <si>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</si>
  <si>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</si>
  <si>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</si>
  <si>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</si>
  <si>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</si>
  <si>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</si>
  <si>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</si>
  <si>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</si>
  <si>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</si>
  <si>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</si>
  <si>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</si>
  <si>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</si>
  <si>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</si>
  <si>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</si>
  <si>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</si>
  <si>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</si>
  <si>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</si>
  <si>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</si>
  <si>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</si>
  <si>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</si>
  <si>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</si>
  <si>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</si>
  <si>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</si>
  <si>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</si>
  <si>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</si>
  <si>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</si>
  <si>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</si>
  <si>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</si>
  <si>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</si>
  <si>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</si>
  <si>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</si>
  <si>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</si>
  <si>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</si>
  <si>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</si>
  <si>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</si>
  <si>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</si>
  <si>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</si>
  <si>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</si>
  <si>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</si>
  <si>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</si>
  <si>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</si>
  <si>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</si>
  <si>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</si>
  <si>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</si>
  <si>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</si>
  <si>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</si>
  <si>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</si>
  <si>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</si>
  <si>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</si>
  <si>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</si>
  <si>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</si>
  <si>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</si>
  <si>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</si>
  <si>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</si>
  <si>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</si>
  <si>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</si>
  <si>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</si>
  <si>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</si>
  <si>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</si>
  <si>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</si>
  <si>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</si>
  <si>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</si>
  <si>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</si>
  <si>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</si>
  <si>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</si>
  <si>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</si>
  <si>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</si>
  <si>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</si>
  <si>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</si>
  <si>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</si>
  <si>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</si>
  <si>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</si>
  <si>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</si>
  <si>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</si>
  <si>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</si>
  <si>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</si>
  <si>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</si>
  <si>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</si>
  <si>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</si>
  <si>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</si>
  <si>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</si>
  <si>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</si>
  <si>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</si>
  <si>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</si>
  <si>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</si>
  <si>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</si>
  <si>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</si>
  <si>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</si>
  <si>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</si>
  <si>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</si>
  <si>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</si>
  <si>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</si>
  <si>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</si>
  <si>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</si>
  <si>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</si>
  <si>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</si>
  <si>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</si>
  <si>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</si>
  <si>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</si>
  <si>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</si>
  <si>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</si>
  <si>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</si>
  <si>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</si>
  <si>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</si>
  <si>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</si>
  <si>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</si>
  <si>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</si>
  <si>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</si>
  <si>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</si>
  <si>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</si>
  <si>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</si>
  <si>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</si>
  <si>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</si>
  <si>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</si>
  <si>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</si>
  <si>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</si>
  <si>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</si>
  <si>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</si>
  <si>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</si>
  <si>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</si>
  <si>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</si>
  <si>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</si>
  <si>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</si>
  <si>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</si>
  <si>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</si>
  <si>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</si>
  <si>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</si>
  <si>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</si>
  <si>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</si>
  <si>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</si>
  <si>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</si>
  <si>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</si>
  <si>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</si>
  <si>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</si>
  <si>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</si>
  <si>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</si>
  <si>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</si>
  <si>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</si>
  <si>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</si>
  <si>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</si>
  <si>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</si>
  <si>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</si>
  <si>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</si>
  <si>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</si>
  <si>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</si>
  <si>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</si>
  <si>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</si>
  <si>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</si>
  <si>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</si>
  <si>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</si>
  <si>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</si>
  <si>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</si>
  <si>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</si>
  <si>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</si>
  <si>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</si>
  <si>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</si>
  <si>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</si>
  <si>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</si>
  <si>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</si>
  <si>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</si>
  <si>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</si>
  <si>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</si>
  <si>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</si>
  <si>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</si>
  <si>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</si>
  <si>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</si>
  <si>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</si>
  <si>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</si>
  <si>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</si>
  <si>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</si>
  <si>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</si>
  <si>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</si>
  <si>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</si>
  <si>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</si>
  <si>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</si>
  <si>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</si>
  <si>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</si>
  <si>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</si>
  <si>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</si>
  <si>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</si>
  <si>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</si>
  <si>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</si>
  <si>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</si>
  <si>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</si>
  <si>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</si>
  <si>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</si>
  <si>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</si>
  <si>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</si>
  <si>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</si>
  <si>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</si>
  <si>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</si>
  <si>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</si>
  <si>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</si>
  <si>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</si>
  <si>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</si>
  <si>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</si>
  <si>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</si>
  <si>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</si>
  <si>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</si>
  <si>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</si>
  <si>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</si>
  <si>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</si>
  <si>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</si>
  <si>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</si>
  <si>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</si>
  <si>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</si>
  <si>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</si>
  <si>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</si>
  <si>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</si>
  <si>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</si>
  <si>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</si>
  <si>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</si>
  <si>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</si>
  <si>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</si>
  <si>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</si>
  <si>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</si>
  <si>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</si>
  <si>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</si>
  <si>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</si>
  <si>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</si>
  <si>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</si>
  <si>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</si>
  <si>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</si>
  <si>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</si>
  <si>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</si>
  <si>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</si>
  <si>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</si>
  <si>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</si>
  <si>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</si>
  <si>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</si>
  <si>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</si>
  <si>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</si>
  <si>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</si>
  <si>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</si>
  <si>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</si>
  <si>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</si>
  <si>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</si>
  <si>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</si>
  <si>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</si>
  <si>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</si>
  <si>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</si>
  <si>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</si>
  <si>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</si>
  <si>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</si>
  <si>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</si>
  <si>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</si>
  <si>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</si>
  <si>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</si>
  <si>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</si>
  <si>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</si>
  <si>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</si>
  <si>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</si>
  <si>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</si>
  <si>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</si>
  <si>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</si>
  <si>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</si>
  <si>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</si>
  <si>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</si>
  <si>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</si>
  <si>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</si>
  <si>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</si>
  <si>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</si>
  <si>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</si>
  <si>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</si>
  <si>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</si>
  <si>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</si>
  <si>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</si>
  <si>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</si>
  <si>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</si>
  <si>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</si>
  <si>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</si>
  <si>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</si>
  <si>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</si>
  <si>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</si>
  <si>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</si>
  <si>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</si>
  <si>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</si>
  <si>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</si>
  <si>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</si>
  <si>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</si>
  <si>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</si>
  <si>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</si>
  <si>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</si>
  <si>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</si>
  <si>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</si>
  <si>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</si>
  <si>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</si>
  <si>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</si>
  <si>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</si>
  <si>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</si>
  <si>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</si>
  <si>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</si>
  <si>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</si>
  <si>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</si>
  <si>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</si>
  <si>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</si>
  <si>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</si>
  <si>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</si>
  <si>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</si>
  <si>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</si>
  <si>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</si>
  <si>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</si>
  <si>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</si>
  <si>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</si>
  <si>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</si>
  <si>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</si>
  <si>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</si>
  <si>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</si>
  <si>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</si>
  <si>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</si>
  <si>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</si>
  <si>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</si>
  <si>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</si>
  <si>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</si>
  <si>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</si>
  <si>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</si>
  <si>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</si>
  <si>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</si>
  <si>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</si>
  <si>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</si>
  <si>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</si>
  <si>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</si>
  <si>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</si>
  <si>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</si>
  <si>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</si>
  <si>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</si>
  <si>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</si>
  <si>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</si>
  <si>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</si>
  <si>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</si>
  <si>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</si>
  <si>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</si>
  <si>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</si>
  <si>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</si>
  <si>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</si>
  <si>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</si>
  <si>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</si>
  <si>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</si>
  <si>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</si>
  <si>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</si>
  <si>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</si>
  <si>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</si>
  <si>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</si>
  <si>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</si>
  <si>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</si>
  <si>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</si>
  <si>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</si>
  <si>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</si>
  <si>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</si>
  <si>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</si>
  <si>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</si>
  <si>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</si>
  <si>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</si>
  <si>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</si>
  <si>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</si>
  <si>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</si>
  <si>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</si>
  <si>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</si>
  <si>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</si>
  <si>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</si>
  <si>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</si>
  <si>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</si>
  <si>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</si>
  <si>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</si>
  <si>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</si>
  <si>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</si>
  <si>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</si>
  <si>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</si>
  <si>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</si>
  <si>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</si>
  <si>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</si>
  <si>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</si>
  <si>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</si>
  <si>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</si>
  <si>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</si>
  <si>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</si>
  <si>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</si>
  <si>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</si>
  <si>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</si>
  <si>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</si>
  <si>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</si>
  <si>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</si>
  <si>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</si>
  <si>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</si>
  <si>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</si>
  <si>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</si>
  <si>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</si>
  <si>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</si>
  <si>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</si>
  <si>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</si>
  <si>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</si>
  <si>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</si>
  <si>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</si>
  <si>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</si>
  <si>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</si>
  <si>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</si>
  <si>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</si>
  <si>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</si>
  <si>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</si>
  <si>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</si>
  <si>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</si>
  <si>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</si>
  <si>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</si>
  <si>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</si>
  <si>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</si>
  <si>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</si>
  <si>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</si>
  <si>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</si>
  <si>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</si>
  <si>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</si>
  <si>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</si>
  <si>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</si>
  <si>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</si>
  <si>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</si>
  <si>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</si>
  <si>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</si>
  <si>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</si>
  <si>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</si>
  <si>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</si>
  <si>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</si>
  <si>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</si>
  <si>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</si>
  <si>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</si>
  <si>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</si>
  <si>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</si>
  <si>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</si>
  <si>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</si>
  <si>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</si>
  <si>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</si>
  <si>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</si>
  <si>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</si>
  <si>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</si>
  <si>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</si>
  <si>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</si>
  <si>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</si>
  <si>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</si>
  <si>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</si>
  <si>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</si>
  <si>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</si>
  <si>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</si>
  <si>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</si>
  <si>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</si>
  <si>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</si>
  <si>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</si>
  <si>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</si>
  <si>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</si>
  <si>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</si>
  <si>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</si>
  <si>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</si>
  <si>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</si>
  <si>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</si>
  <si>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</si>
  <si>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</si>
  <si>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</si>
  <si>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</si>
  <si>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</si>
  <si>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</si>
  <si>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</si>
  <si>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</si>
  <si>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</si>
  <si>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</si>
  <si>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</si>
  <si>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</si>
  <si>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</si>
  <si>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</si>
  <si>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</si>
  <si>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</si>
  <si>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</si>
  <si>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</si>
  <si>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</si>
  <si>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</si>
  <si>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</si>
  <si>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</si>
  <si>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</si>
  <si>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</si>
  <si>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</si>
  <si>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</si>
  <si>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</si>
  <si>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</si>
  <si>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</si>
  <si>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</si>
  <si>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</si>
  <si>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</si>
  <si>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</si>
  <si>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</si>
  <si>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</si>
  <si>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</si>
  <si>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</si>
  <si>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</si>
  <si>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</si>
  <si>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</si>
  <si>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</si>
  <si>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</si>
  <si>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</si>
  <si>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</si>
  <si>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</si>
  <si>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</si>
  <si>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</si>
  <si>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</si>
  <si>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</si>
  <si>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</si>
  <si>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</si>
  <si>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</si>
  <si>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</si>
  <si>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</si>
  <si>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</si>
  <si>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</si>
  <si>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</si>
  <si>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</si>
  <si>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</si>
  <si>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</si>
  <si>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</si>
  <si>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</si>
  <si>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</si>
  <si>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</si>
  <si>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</si>
  <si>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</si>
  <si>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</si>
  <si>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</si>
  <si>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</si>
  <si>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</si>
  <si>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</si>
  <si>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</si>
  <si>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</si>
  <si>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</si>
  <si>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</si>
  <si>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</si>
  <si>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</si>
  <si>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</si>
  <si>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</si>
  <si>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</si>
  <si>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</si>
  <si>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</si>
  <si>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</si>
  <si>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</si>
  <si>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</si>
  <si>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</si>
  <si>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</si>
  <si>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</si>
  <si>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</si>
  <si>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</si>
  <si>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</si>
  <si>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</si>
  <si>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</si>
  <si>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</si>
  <si>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</si>
  <si>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</si>
  <si>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</si>
  <si>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</si>
  <si>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</si>
  <si>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</si>
  <si>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</si>
  <si>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</si>
  <si>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</si>
  <si>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</si>
  <si>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</si>
  <si>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</si>
  <si>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</si>
  <si>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</si>
  <si>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</si>
  <si>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</si>
  <si>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</si>
  <si>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</si>
  <si>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</si>
  <si>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</si>
  <si>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</si>
  <si>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</si>
  <si>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</si>
  <si>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</si>
  <si>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</si>
  <si>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</si>
  <si>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</si>
  <si>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</si>
  <si>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</si>
  <si>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</si>
  <si>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</si>
  <si>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</si>
  <si>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</si>
  <si>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</si>
  <si>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</si>
  <si>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</si>
  <si>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</si>
  <si>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</si>
  <si>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</si>
  <si>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</si>
  <si>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</si>
  <si>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</si>
  <si>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</si>
  <si>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</si>
  <si>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</si>
  <si>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</si>
  <si>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</si>
  <si>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</si>
  <si>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</si>
  <si>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</si>
  <si>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</si>
  <si>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</si>
  <si>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</si>
  <si>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</si>
  <si>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</si>
  <si>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</si>
  <si>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</si>
  <si>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</si>
  <si>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</si>
  <si>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</si>
  <si>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</si>
  <si>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</si>
  <si>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</si>
  <si>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</si>
  <si>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</si>
  <si>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</si>
  <si>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</si>
  <si>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</si>
  <si>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</si>
  <si>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</si>
  <si>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</si>
  <si>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</si>
  <si>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</si>
  <si>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</si>
  <si>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</si>
  <si>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</si>
  <si>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</si>
  <si>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</si>
  <si>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</si>
  <si>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</si>
  <si>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</si>
  <si>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</si>
  <si>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</si>
  <si>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</si>
  <si>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</si>
  <si>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</si>
  <si>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</si>
  <si>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</si>
  <si>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</si>
  <si>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</si>
  <si>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</si>
  <si>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</si>
  <si>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</si>
  <si>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</si>
  <si>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</si>
  <si>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</si>
  <si>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</si>
  <si>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</si>
  <si>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</si>
  <si>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</si>
  <si>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</si>
  <si>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</si>
  <si>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</si>
  <si>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</si>
  <si>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</si>
  <si>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</si>
  <si>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</si>
  <si>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</si>
  <si>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</si>
  <si>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</si>
  <si>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</si>
  <si>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</si>
  <si>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</si>
  <si>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</si>
  <si>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</si>
  <si>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</si>
  <si>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</si>
  <si>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</si>
  <si>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</si>
  <si>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</si>
  <si>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</si>
  <si>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</si>
  <si>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</si>
  <si>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</si>
  <si>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</si>
  <si>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</si>
  <si>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</si>
  <si>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</si>
  <si>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</si>
  <si>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</si>
  <si>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</si>
  <si>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</si>
  <si>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</si>
  <si>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</si>
  <si>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</si>
  <si>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</si>
  <si>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</si>
  <si>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</si>
  <si>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</si>
  <si>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</si>
  <si>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</si>
  <si>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</si>
  <si>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</si>
  <si>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</si>
  <si>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</si>
  <si>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</si>
  <si>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</si>
  <si>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</si>
  <si>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</si>
  <si>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</si>
  <si>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</si>
  <si>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</si>
  <si>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</si>
  <si>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</si>
  <si>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</si>
  <si>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</si>
  <si>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</si>
  <si>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</si>
  <si>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</si>
  <si>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</si>
  <si>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</si>
  <si>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</si>
  <si>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</si>
  <si>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</si>
  <si>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</si>
  <si>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</si>
  <si>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</si>
  <si>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</si>
  <si>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</si>
  <si>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</si>
  <si>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</si>
  <si>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</si>
  <si>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</si>
  <si>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</si>
  <si>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</si>
  <si>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</si>
  <si>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</si>
  <si>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</si>
  <si>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</si>
  <si>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</si>
  <si>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</si>
  <si>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</si>
  <si>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</si>
  <si>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</si>
  <si>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</si>
  <si>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</si>
  <si>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</si>
  <si>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</si>
  <si>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</si>
  <si>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</si>
  <si>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</si>
  <si>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</si>
  <si>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</si>
  <si>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</si>
  <si>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</si>
  <si>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</si>
  <si>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</si>
  <si>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</si>
  <si>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</si>
  <si>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</si>
  <si>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</si>
  <si>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</si>
  <si>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</si>
  <si>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</si>
  <si>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</si>
  <si>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</si>
  <si>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</si>
  <si>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</si>
  <si>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</si>
  <si>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</si>
  <si>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</si>
  <si>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</si>
  <si>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</si>
  <si>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</si>
  <si>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</si>
  <si>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</si>
  <si>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</si>
  <si>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</si>
  <si>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</si>
  <si>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</si>
  <si>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</si>
  <si>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</si>
  <si>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</si>
  <si>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</si>
  <si>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</si>
  <si>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</si>
  <si>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</si>
  <si>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</si>
  <si>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</si>
  <si>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</si>
  <si>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</si>
  <si>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</si>
  <si>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</si>
  <si>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</si>
  <si>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</si>
  <si>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</si>
  <si>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</si>
  <si>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</si>
  <si>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</si>
  <si>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</si>
  <si>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</si>
  <si>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</si>
  <si>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</si>
  <si>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</si>
  <si>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</si>
  <si>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</si>
  <si>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</si>
  <si>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</si>
  <si>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</si>
  <si>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</si>
  <si>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</si>
  <si>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</si>
  <si>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</si>
  <si>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</si>
  <si>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</si>
  <si>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</si>
  <si>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</si>
  <si>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</si>
  <si>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</si>
  <si>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</si>
  <si>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</si>
  <si>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</si>
  <si>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</si>
  <si>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</si>
  <si>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</si>
  <si>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</si>
  <si>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</si>
  <si>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</si>
  <si>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</si>
  <si>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</si>
  <si>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</si>
  <si>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</si>
  <si>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</si>
  <si>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</si>
  <si>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</si>
  <si>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</si>
  <si>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</si>
  <si>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</si>
  <si>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</si>
  <si>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</si>
  <si>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</si>
  <si>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</si>
  <si>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</si>
  <si>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</si>
  <si>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</si>
  <si>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</si>
  <si>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</si>
  <si>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</si>
  <si>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</si>
  <si>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</si>
  <si>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</si>
  <si>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</si>
  <si>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</si>
  <si>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</si>
  <si>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</si>
  <si>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</si>
  <si>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</si>
  <si>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</si>
  <si>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</si>
  <si>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</si>
  <si>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</si>
  <si>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</si>
  <si>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</si>
  <si>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</si>
  <si>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</si>
  <si>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</si>
  <si>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</si>
  <si>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</si>
  <si>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</si>
  <si>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</si>
  <si>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</si>
  <si>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</si>
  <si>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</si>
  <si>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</si>
  <si>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</si>
  <si>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</si>
  <si>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</si>
  <si>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</si>
  <si>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</si>
  <si>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</si>
  <si>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</si>
  <si>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</si>
  <si>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</si>
  <si>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</si>
  <si>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</si>
  <si>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</si>
  <si>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</si>
  <si>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</si>
  <si>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</si>
  <si>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</si>
  <si>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</si>
  <si>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</si>
  <si>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</si>
  <si>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</si>
  <si>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</si>
  <si>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</si>
  <si>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</si>
  <si>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</si>
  <si>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</si>
  <si>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</si>
  <si>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</si>
  <si>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</si>
  <si>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</si>
  <si>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</si>
  <si>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</si>
  <si>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</si>
  <si>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</si>
  <si>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</si>
  <si>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</si>
  <si>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</si>
  <si>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</si>
  <si>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</si>
  <si>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</si>
  <si>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</si>
  <si>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</si>
  <si>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</si>
  <si>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</si>
  <si>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</si>
  <si>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</si>
  <si>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</si>
  <si>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</si>
  <si>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</si>
  <si>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</si>
  <si>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</si>
  <si>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</si>
  <si>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</si>
  <si>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</si>
  <si>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</si>
  <si>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</si>
  <si>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</si>
  <si>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</si>
  <si>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</si>
  <si>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</si>
  <si>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</si>
  <si>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</si>
  <si>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</si>
  <si>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</si>
  <si>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</si>
  <si>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</si>
  <si>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</si>
  <si>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</si>
  <si>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</si>
  <si>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</si>
  <si>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</si>
  <si>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</si>
  <si>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</si>
  <si>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</si>
  <si>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</si>
  <si>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</si>
  <si>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</si>
  <si>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</si>
  <si>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</si>
  <si>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</si>
  <si>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</si>
  <si>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</si>
  <si>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</si>
  <si>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</si>
  <si>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</si>
  <si>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</si>
  <si>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</si>
  <si>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</si>
  <si>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</si>
  <si>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</si>
  <si>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</si>
  <si>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</si>
  <si>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</si>
  <si>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</si>
  <si>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</si>
  <si>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</si>
  <si>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</si>
  <si>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</si>
  <si>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</si>
  <si>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</si>
  <si>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</si>
  <si>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</si>
  <si>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</si>
  <si>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</si>
  <si>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</si>
  <si>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</si>
  <si>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</si>
  <si>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</si>
  <si>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</si>
  <si>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</si>
  <si>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</si>
  <si>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</si>
  <si>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</si>
  <si>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</si>
  <si>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</si>
  <si>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</si>
  <si>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</si>
  <si>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</si>
  <si>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</si>
  <si>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</si>
  <si>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</si>
  <si>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</si>
  <si>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</si>
  <si>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</si>
  <si>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</si>
  <si>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</si>
  <si>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</si>
  <si>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</si>
  <si>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</si>
  <si>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</si>
  <si>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</si>
  <si>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</si>
  <si>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</si>
  <si>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</si>
  <si>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</si>
  <si>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</si>
  <si>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</si>
  <si>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</si>
  <si>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</si>
  <si>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</si>
  <si>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</si>
  <si>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</si>
  <si>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</si>
  <si>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</si>
  <si>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</si>
  <si>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</si>
  <si>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</si>
  <si>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</si>
  <si>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</si>
  <si>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</si>
  <si>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</si>
  <si>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</si>
  <si>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</si>
  <si>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</si>
  <si>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</si>
  <si>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</si>
  <si>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</si>
  <si>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</si>
  <si>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</si>
  <si>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</si>
  <si>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</si>
  <si>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</si>
  <si>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</si>
  <si>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</si>
  <si>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</si>
  <si>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</si>
  <si>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</si>
  <si>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</si>
  <si>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</si>
  <si>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</si>
  <si>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</si>
  <si>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</si>
  <si>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</si>
  <si>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</si>
  <si>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</si>
  <si>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</si>
  <si>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</si>
  <si>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</si>
  <si>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</si>
  <si>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</si>
  <si>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</si>
  <si>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</si>
  <si>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</si>
  <si>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</si>
  <si>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</si>
  <si>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</si>
  <si>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</si>
  <si>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</si>
  <si>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</si>
  <si>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</si>
  <si>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</si>
  <si>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</si>
  <si>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</si>
  <si>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</si>
  <si>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</si>
  <si>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</si>
  <si>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</si>
  <si>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</si>
  <si>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</si>
  <si>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</si>
  <si>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</si>
  <si>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</si>
  <si>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</si>
  <si>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</si>
  <si>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</si>
  <si>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</si>
  <si>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</si>
  <si>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</si>
  <si>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</si>
  <si>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</si>
  <si>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</si>
  <si>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</si>
  <si>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</si>
  <si>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</si>
  <si>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</si>
  <si>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</si>
  <si>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</si>
  <si>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</si>
  <si>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</si>
  <si>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</si>
  <si>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</si>
  <si>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</si>
  <si>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</si>
  <si>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</si>
  <si>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</si>
  <si>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</si>
  <si>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</si>
  <si>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</si>
  <si>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</si>
  <si>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</si>
  <si>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</si>
  <si>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</si>
  <si>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</si>
  <si>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</si>
  <si>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</si>
  <si>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</si>
  <si>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</si>
  <si>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</si>
  <si>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</si>
  <si>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</si>
  <si>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</si>
  <si>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</si>
  <si>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</si>
  <si>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</si>
  <si>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</si>
  <si>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</si>
  <si>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</si>
  <si>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</si>
  <si>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</si>
  <si>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</si>
  <si>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</si>
  <si>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</si>
  <si>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</si>
  <si>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</si>
  <si>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</si>
  <si>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</si>
  <si>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</si>
  <si>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</si>
  <si>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</si>
  <si>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</si>
  <si>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</si>
  <si>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</si>
  <si>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</si>
  <si>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</si>
  <si>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</si>
  <si>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</si>
  <si>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</si>
  <si>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</si>
  <si>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</si>
  <si>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</si>
  <si>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</si>
  <si>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</si>
  <si>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</si>
  <si>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</si>
  <si>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</si>
  <si>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</si>
  <si>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</si>
  <si>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</si>
  <si>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</si>
  <si>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</si>
  <si>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</si>
  <si>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</si>
  <si>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</si>
  <si>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</si>
  <si>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</si>
  <si>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</si>
  <si>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</si>
  <si>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</si>
  <si>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</si>
  <si>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</si>
  <si>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</si>
  <si>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</si>
  <si>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</si>
  <si>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</si>
  <si>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</si>
  <si>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</si>
  <si>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</si>
  <si>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</si>
  <si>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</si>
  <si>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</si>
  <si>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</si>
  <si>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</si>
  <si>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</si>
  <si>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</si>
  <si>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</si>
  <si>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</si>
  <si>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</si>
  <si>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</si>
  <si>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</si>
  <si>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</si>
  <si>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</si>
  <si>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</si>
  <si>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</si>
  <si>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</si>
  <si>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</si>
  <si>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</si>
  <si>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</si>
  <si>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</si>
  <si>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</si>
  <si>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</si>
  <si>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</si>
  <si>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</si>
  <si>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</si>
  <si>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</si>
  <si>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</si>
  <si>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</si>
  <si>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</si>
  <si>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</si>
  <si>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</si>
  <si>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</si>
  <si>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</si>
  <si>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</si>
  <si>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</si>
  <si>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</si>
  <si>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</si>
  <si>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</si>
  <si>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</si>
  <si>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</si>
  <si>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</si>
  <si>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</si>
  <si>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</si>
  <si>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</si>
  <si>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</si>
  <si>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</si>
  <si>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</si>
  <si>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</si>
  <si>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</si>
  <si>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</si>
  <si>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</si>
  <si>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</si>
  <si>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</si>
  <si>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</si>
  <si>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</si>
  <si>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</si>
  <si>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</si>
  <si>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</si>
  <si>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</si>
  <si>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</si>
  <si>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</si>
  <si>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</si>
  <si>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</si>
  <si>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</si>
  <si>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</si>
  <si>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</si>
  <si>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</si>
  <si>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</si>
  <si>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</si>
  <si>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</si>
  <si>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</si>
  <si>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</si>
  <si>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</si>
  <si>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</si>
  <si>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</si>
  <si>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</si>
  <si>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</si>
  <si>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</si>
  <si>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</si>
  <si>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</si>
  <si>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</si>
  <si>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</si>
  <si>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</si>
  <si>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</si>
  <si>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</si>
  <si>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</si>
  <si>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</si>
  <si>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</si>
  <si>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</si>
  <si>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</si>
  <si>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</si>
  <si>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</si>
  <si>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</si>
  <si>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</si>
  <si>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</si>
  <si>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</si>
  <si>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</si>
  <si>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</si>
  <si>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</si>
  <si>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</si>
  <si>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</si>
  <si>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</si>
  <si>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</si>
  <si>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</si>
  <si>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</si>
  <si>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</si>
  <si>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</si>
  <si>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</si>
  <si>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</si>
  <si>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</si>
  <si>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</si>
  <si>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</si>
  <si>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</si>
  <si>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</si>
  <si>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</si>
  <si>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</si>
  <si>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</si>
  <si>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</si>
  <si>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</si>
  <si>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</si>
  <si>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</si>
  <si>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</si>
  <si>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</si>
  <si>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</si>
  <si>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</si>
  <si>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</si>
  <si>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</si>
  <si>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</si>
  <si>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</si>
  <si>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</si>
  <si>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</si>
  <si>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</si>
  <si>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</si>
  <si>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</si>
  <si>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</si>
  <si>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</si>
  <si>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</si>
  <si>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</si>
  <si>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</si>
  <si>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</si>
  <si>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</si>
  <si>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</si>
  <si>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</si>
  <si>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</si>
  <si>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</si>
  <si>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</si>
  <si>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</si>
  <si>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</si>
  <si>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</si>
  <si>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</si>
  <si>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</si>
  <si>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</si>
  <si>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</si>
  <si>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</si>
  <si>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</si>
  <si>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</si>
  <si>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</si>
  <si>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</si>
  <si>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</si>
  <si>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</si>
  <si>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</si>
  <si>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</si>
  <si>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</si>
  <si>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</si>
  <si>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</si>
  <si>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</si>
  <si>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</si>
  <si>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</si>
  <si>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</si>
  <si>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</si>
  <si>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</si>
  <si>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</si>
  <si>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</si>
  <si>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</si>
  <si>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</si>
  <si>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</si>
  <si>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</si>
  <si>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</si>
  <si>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</si>
  <si>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</si>
  <si>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</si>
  <si>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</si>
  <si>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</si>
  <si>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</si>
  <si>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</si>
  <si>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</si>
  <si>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</si>
  <si>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</si>
  <si>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</si>
  <si>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</si>
  <si>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</si>
  <si>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</si>
  <si>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</si>
  <si>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</si>
  <si>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</si>
  <si>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</si>
  <si>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</si>
  <si>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</si>
  <si>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</si>
  <si>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</si>
  <si>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</si>
  <si>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</si>
  <si>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</si>
  <si>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</si>
  <si>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</si>
  <si>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</si>
  <si>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</si>
  <si>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</si>
  <si>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</si>
  <si>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</si>
  <si>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</si>
  <si>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</si>
  <si>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</si>
  <si>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</si>
  <si>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</si>
  <si>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</si>
  <si>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</si>
  <si>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</si>
  <si>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</si>
  <si>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</si>
  <si>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</si>
  <si>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</si>
  <si>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</si>
  <si>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</si>
  <si>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</si>
  <si>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</si>
  <si>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</si>
  <si>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</si>
  <si>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</si>
  <si>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</si>
  <si>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</si>
  <si>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</si>
  <si>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</si>
  <si>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</si>
  <si>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</si>
  <si>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</si>
  <si>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</si>
  <si>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</si>
  <si>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</si>
  <si>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</si>
  <si>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</si>
  <si>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</si>
  <si>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</si>
  <si>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</si>
  <si>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</si>
  <si>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</si>
  <si>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</si>
  <si>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</si>
  <si>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</si>
  <si>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</si>
  <si>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</si>
  <si>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</si>
  <si>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</si>
  <si>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</si>
  <si>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</si>
  <si>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</si>
  <si>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</si>
  <si>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</si>
  <si>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</si>
  <si>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</si>
  <si>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</si>
  <si>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</si>
  <si>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</si>
  <si>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</si>
  <si>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</si>
  <si>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</si>
  <si>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</si>
  <si>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</si>
  <si>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</si>
  <si>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</si>
  <si>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</si>
  <si>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</si>
  <si>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</si>
  <si>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</si>
  <si>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</si>
  <si>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</si>
  <si>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</si>
  <si>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</si>
  <si>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</si>
  <si>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</si>
  <si>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</si>
  <si>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</si>
  <si>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</si>
  <si>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</si>
  <si>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</si>
  <si>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</si>
  <si>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</si>
  <si>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</si>
  <si>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</si>
  <si>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</si>
  <si>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</si>
  <si>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</si>
  <si>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</si>
  <si>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</si>
  <si>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</si>
  <si>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</si>
  <si>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</si>
  <si>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</si>
  <si>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</si>
  <si>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</si>
  <si>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</si>
  <si>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</si>
  <si>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</si>
  <si>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</si>
  <si>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</si>
  <si>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</si>
  <si>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</si>
  <si>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</si>
  <si>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</si>
  <si>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</si>
  <si>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</si>
  <si>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</si>
  <si>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</si>
  <si>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</si>
  <si>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</si>
  <si>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</si>
  <si>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</si>
  <si>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</si>
  <si>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</si>
  <si>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</si>
  <si>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</si>
  <si>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</si>
  <si>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</si>
  <si>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</si>
  <si>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</si>
  <si>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</si>
  <si>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</si>
  <si>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</si>
  <si>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</si>
  <si>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</si>
  <si>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</si>
  <si>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</si>
  <si>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</si>
  <si>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</si>
  <si>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</si>
  <si>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</si>
  <si>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</si>
  <si>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</si>
  <si>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</si>
  <si>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</si>
  <si>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</si>
  <si>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</si>
  <si>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</si>
  <si>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</si>
  <si>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</si>
  <si>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</si>
  <si>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</si>
  <si>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</si>
  <si>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</si>
  <si>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</si>
  <si>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</si>
  <si>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</si>
  <si>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</si>
  <si>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</si>
  <si>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</si>
  <si>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</si>
  <si>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</si>
  <si>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</si>
  <si>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</si>
  <si>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</si>
  <si>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</si>
  <si>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</si>
  <si>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</si>
  <si>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</si>
  <si>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</si>
  <si>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</si>
  <si>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</si>
  <si>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</si>
  <si>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</si>
  <si>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</si>
  <si>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</si>
  <si>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</si>
  <si>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</si>
  <si>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</si>
  <si>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</si>
  <si>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</si>
  <si>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</si>
  <si>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</si>
  <si>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</si>
  <si>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</si>
  <si>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</si>
  <si>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</si>
  <si>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</si>
  <si>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</si>
  <si>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</si>
  <si>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</si>
  <si>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</si>
  <si>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</si>
  <si>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</si>
  <si>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</si>
  <si>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</si>
  <si>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</si>
  <si>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</si>
  <si>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</si>
  <si>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</si>
  <si>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</si>
  <si>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</si>
  <si>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</si>
  <si>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</si>
  <si>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</si>
  <si>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</si>
  <si>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</si>
  <si>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</si>
  <si>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</si>
  <si>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</si>
  <si>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</si>
  <si>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</si>
  <si>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</si>
  <si>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</si>
  <si>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</si>
  <si>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</si>
  <si>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</si>
  <si>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</si>
  <si>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</si>
  <si>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</si>
  <si>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</si>
  <si>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</si>
  <si>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</si>
  <si>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</si>
  <si>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</si>
  <si>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</si>
  <si>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</si>
  <si>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</si>
  <si>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</si>
  <si>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</si>
  <si>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</si>
  <si>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</si>
  <si>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</si>
  <si>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</si>
  <si>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</si>
  <si>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</si>
  <si>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</si>
  <si>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</si>
  <si>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</si>
  <si>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</si>
  <si>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</si>
  <si>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</si>
  <si>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</si>
  <si>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</si>
  <si>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</si>
  <si>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</si>
  <si>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</si>
  <si>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</si>
  <si>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</si>
  <si>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</si>
  <si>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</si>
  <si>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</si>
  <si>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</si>
  <si>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</si>
  <si>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</si>
  <si>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</si>
  <si>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</si>
  <si>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</si>
  <si>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</si>
  <si>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</si>
  <si>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</si>
  <si>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</si>
  <si>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</si>
  <si>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</si>
  <si>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</si>
  <si>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</si>
  <si>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</si>
  <si>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</si>
  <si>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</si>
  <si>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</si>
  <si>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</si>
  <si>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</si>
  <si>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</si>
  <si>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</si>
  <si>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</si>
  <si>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</si>
  <si>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</si>
  <si>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</si>
  <si>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</si>
  <si>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</si>
  <si>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</si>
  <si>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</si>
  <si>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</si>
  <si>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</si>
  <si>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</si>
  <si>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</si>
  <si>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</si>
  <si>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</si>
  <si>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</si>
  <si>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</si>
  <si>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</si>
  <si>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</si>
  <si>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</si>
  <si>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</si>
  <si>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</si>
  <si>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</si>
  <si>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</si>
  <si>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</si>
  <si>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</si>
  <si>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</si>
  <si>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</si>
  <si>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</si>
  <si>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</si>
  <si>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</si>
  <si>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</si>
  <si>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</si>
  <si>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</si>
  <si>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</si>
  <si>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</si>
  <si>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</si>
  <si>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</si>
  <si>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</si>
  <si>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</si>
  <si>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</si>
  <si>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</si>
  <si>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</si>
  <si>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</si>
  <si>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</si>
  <si>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</si>
  <si>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</si>
  <si>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</si>
  <si>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</si>
  <si>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</si>
  <si>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</si>
  <si>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</si>
  <si>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</si>
  <si>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</si>
  <si>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</si>
  <si>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</si>
  <si>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</si>
  <si>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</si>
  <si>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</si>
  <si>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</si>
  <si>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</si>
  <si>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</si>
  <si>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</si>
  <si>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</si>
  <si>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</si>
  <si>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</si>
  <si>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</si>
  <si>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</si>
  <si>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</si>
  <si>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</si>
  <si>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</si>
  <si>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</si>
  <si>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</si>
  <si>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</si>
  <si>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</si>
  <si>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</si>
  <si>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</si>
  <si>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</si>
  <si>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</si>
  <si>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</si>
  <si>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</si>
  <si>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</si>
  <si>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</si>
  <si>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</si>
  <si>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</si>
  <si>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</si>
  <si>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</si>
  <si>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</si>
  <si>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</si>
  <si>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</si>
  <si>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</si>
  <si>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</si>
  <si>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</si>
  <si>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</si>
  <si>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</si>
  <si>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</si>
  <si>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</si>
  <si>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</si>
  <si>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</si>
  <si>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</si>
  <si>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</si>
  <si>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</si>
  <si>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</si>
  <si>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</si>
  <si>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</si>
  <si>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</si>
  <si>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</si>
  <si>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</si>
  <si>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</si>
  <si>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</si>
  <si>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</si>
  <si>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</si>
  <si>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</si>
  <si>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</si>
  <si>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</si>
  <si>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</si>
  <si>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</si>
  <si>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</si>
  <si>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</si>
  <si>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</si>
  <si>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</si>
  <si>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</si>
  <si>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</si>
  <si>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</si>
  <si>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</si>
  <si>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</si>
  <si>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</si>
  <si>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</si>
  <si>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</si>
  <si>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</si>
  <si>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</si>
  <si>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</si>
  <si>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</si>
  <si>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</si>
  <si>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</si>
  <si>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</si>
  <si>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</si>
  <si>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</si>
  <si>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</si>
  <si>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</si>
  <si>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</si>
  <si>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</si>
  <si>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</si>
  <si>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</si>
  <si>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</si>
  <si>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</si>
  <si>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</si>
  <si>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</si>
  <si>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</si>
  <si>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</si>
  <si>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</si>
  <si>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</si>
  <si>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</si>
  <si>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</si>
  <si>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</si>
  <si>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</si>
  <si>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</si>
  <si>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</si>
  <si>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</si>
  <si>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</si>
  <si>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</si>
  <si>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</si>
  <si>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</si>
  <si>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</si>
  <si>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</si>
  <si>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</si>
  <si>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</si>
  <si>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</si>
  <si>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</si>
  <si>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</si>
  <si>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</si>
  <si>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</si>
  <si>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</si>
  <si>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</si>
  <si>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</si>
  <si>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</si>
  <si>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</si>
  <si>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</si>
  <si>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</si>
  <si>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</si>
  <si>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</si>
  <si>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</si>
  <si>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</si>
  <si>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</si>
  <si>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</si>
  <si>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</si>
  <si>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</si>
  <si>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</si>
  <si>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</si>
  <si>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</si>
  <si>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</si>
  <si>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</si>
  <si>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</si>
  <si>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</si>
  <si>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</si>
  <si>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</si>
  <si>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</si>
  <si>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</si>
  <si>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</si>
  <si>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</si>
  <si>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</si>
  <si>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</si>
  <si>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</si>
  <si>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</si>
  <si>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</si>
  <si>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</si>
  <si>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</si>
  <si>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</si>
  <si>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</si>
  <si>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</si>
  <si>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</si>
  <si>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</si>
  <si>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</si>
  <si>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</si>
  <si>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</si>
  <si>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</si>
  <si>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</si>
  <si>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</si>
  <si>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</si>
  <si>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</si>
  <si>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</si>
  <si>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</si>
  <si>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</si>
  <si>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</si>
  <si>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</si>
  <si>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</si>
  <si>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</si>
  <si>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</si>
  <si>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</si>
  <si>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</si>
  <si>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</si>
  <si>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</si>
  <si>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</si>
  <si>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</si>
  <si>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</si>
  <si>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</si>
  <si>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</si>
  <si>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</si>
  <si>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</si>
  <si>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</si>
  <si>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</si>
  <si>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</si>
  <si>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</si>
  <si>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</si>
  <si>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</si>
  <si>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</si>
  <si>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</si>
  <si>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</si>
  <si>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</si>
  <si>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</si>
  <si>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</si>
  <si>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</si>
  <si>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</si>
  <si>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</si>
  <si>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</si>
  <si>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</si>
  <si>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</si>
  <si>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</si>
  <si>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</si>
  <si>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</si>
  <si>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</si>
  <si>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</si>
  <si>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</si>
  <si>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</si>
  <si>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</si>
  <si>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</si>
  <si>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</si>
  <si>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</si>
  <si>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</si>
  <si>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</si>
  <si>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</si>
  <si>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</si>
  <si>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</si>
  <si>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</si>
  <si>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</si>
  <si>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</si>
  <si>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</si>
  <si>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</si>
  <si>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</si>
  <si>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</si>
  <si>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</si>
  <si>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</si>
  <si>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</si>
  <si>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</si>
  <si>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</si>
  <si>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</si>
  <si>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</si>
  <si>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</si>
  <si>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</si>
  <si>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</si>
  <si>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</si>
  <si>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</si>
  <si>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</si>
  <si>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</si>
  <si>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</si>
  <si>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</si>
  <si>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</si>
  <si>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</si>
  <si>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</si>
  <si>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</si>
  <si>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</si>
  <si>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</si>
  <si>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</si>
  <si>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</si>
  <si>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</si>
  <si>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</si>
  <si>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</si>
  <si>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</si>
  <si>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</si>
  <si>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</si>
  <si>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</si>
  <si>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</si>
  <si>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</si>
  <si>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</si>
  <si>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</si>
  <si>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</si>
  <si>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</si>
  <si>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</si>
  <si>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</si>
  <si>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</si>
  <si>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</si>
  <si>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</si>
  <si>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</si>
  <si>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</si>
  <si>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</si>
  <si>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</si>
  <si>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</si>
  <si>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</si>
  <si>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</si>
  <si>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</si>
  <si>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</si>
  <si>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</si>
  <si>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</si>
  <si>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</si>
  <si>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</si>
  <si>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</si>
  <si>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</si>
  <si>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</si>
  <si>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</si>
  <si>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</si>
  <si>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</si>
  <si>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</si>
  <si>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</si>
  <si>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</si>
  <si>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</si>
  <si>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</si>
  <si>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</si>
  <si>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</si>
  <si>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</si>
  <si>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</si>
  <si>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</si>
  <si>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</si>
  <si>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</si>
  <si>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</si>
  <si>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</si>
  <si>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</si>
  <si>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</si>
  <si>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</si>
  <si>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</si>
  <si>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</si>
  <si>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</si>
  <si>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</si>
  <si>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</si>
  <si>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</si>
  <si>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</si>
  <si>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</si>
  <si>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</si>
  <si>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</si>
  <si>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</si>
  <si>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</si>
  <si>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</si>
  <si>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</si>
  <si>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</si>
  <si>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</si>
  <si>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</si>
  <si>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</si>
  <si>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</si>
  <si>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</si>
  <si>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</si>
  <si>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</si>
  <si>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</si>
  <si>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</si>
  <si>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</si>
  <si>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</si>
  <si>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</si>
  <si>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</si>
  <si>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</si>
  <si>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</si>
  <si>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</si>
  <si>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</si>
  <si>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</si>
  <si>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</si>
  <si>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</si>
  <si>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</si>
  <si>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</si>
  <si>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</si>
  <si>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</si>
  <si>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</si>
  <si>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</si>
  <si>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</si>
  <si>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</si>
  <si>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</si>
  <si>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</si>
  <si>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</si>
  <si>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</si>
  <si>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</si>
  <si>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</si>
  <si>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</si>
  <si>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</si>
  <si>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</si>
  <si>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</si>
  <si>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</si>
  <si>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</si>
  <si>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</si>
  <si>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</si>
  <si>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</si>
  <si>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</si>
  <si>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</si>
  <si>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</si>
  <si>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</si>
  <si>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</si>
  <si>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</si>
  <si>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</si>
  <si>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</si>
  <si>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</si>
  <si>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</si>
  <si>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</si>
  <si>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</si>
  <si>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</si>
  <si>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</si>
  <si>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</si>
  <si>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</si>
  <si>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</si>
  <si>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</si>
  <si>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</si>
  <si>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</si>
  <si>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</si>
  <si>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</si>
  <si>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</si>
  <si>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</si>
  <si>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</si>
  <si>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</si>
  <si>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</si>
  <si>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</si>
  <si>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</si>
  <si>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</si>
  <si>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</si>
  <si>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</si>
  <si>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</si>
  <si>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</si>
  <si>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</si>
  <si>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</si>
  <si>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</si>
  <si>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</si>
  <si>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</si>
  <si>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</si>
  <si>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</si>
  <si>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</si>
  <si>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</si>
  <si>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</si>
  <si>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</si>
  <si>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</si>
  <si>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</si>
  <si>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</si>
  <si>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</si>
  <si>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</si>
  <si>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</si>
  <si>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</si>
  <si>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</si>
  <si>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</si>
  <si>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</si>
  <si>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</si>
  <si>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</si>
  <si>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</si>
  <si>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</si>
  <si>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</si>
  <si>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</si>
  <si>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</si>
  <si>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</si>
  <si>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</si>
  <si>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</si>
  <si>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</si>
  <si>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</si>
  <si>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</si>
  <si>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</si>
  <si>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</si>
  <si>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</si>
  <si>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</si>
  <si>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</si>
  <si>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</si>
  <si>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</si>
  <si>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</si>
  <si>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</si>
  <si>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</si>
  <si>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</si>
  <si>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</si>
  <si>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</si>
  <si>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</si>
  <si>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</si>
  <si>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</si>
  <si>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</si>
  <si>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</si>
  <si>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</si>
  <si>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</si>
  <si>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</si>
  <si>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</si>
  <si>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</si>
  <si>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</si>
  <si>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</si>
  <si>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</si>
  <si>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</si>
  <si>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</si>
  <si>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</si>
  <si>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</si>
  <si>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</si>
  <si>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</si>
  <si>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</si>
  <si>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</si>
  <si>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</si>
  <si>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</si>
  <si>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</si>
  <si>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</si>
  <si>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</si>
  <si>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</si>
  <si>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</si>
  <si>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</si>
  <si>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</si>
  <si>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</si>
  <si>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</si>
  <si>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</si>
  <si>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</si>
  <si>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</si>
  <si>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</si>
  <si>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</si>
  <si>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</si>
  <si>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</si>
  <si>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</si>
  <si>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</si>
  <si>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</si>
  <si>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</si>
  <si>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</si>
  <si>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</si>
  <si>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</si>
  <si>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</si>
  <si>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</si>
  <si>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</si>
  <si>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</si>
  <si>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</si>
  <si>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</si>
  <si>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</si>
  <si>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</si>
  <si>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</si>
  <si>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</si>
  <si>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</si>
  <si>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</si>
  <si>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</si>
  <si>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</si>
  <si>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</si>
  <si>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</si>
  <si>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</si>
  <si>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</si>
  <si>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</si>
  <si>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</si>
  <si>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</si>
  <si>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</si>
  <si>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</si>
  <si>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</si>
  <si>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</si>
  <si>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</si>
  <si>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</si>
  <si>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</si>
  <si>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</si>
  <si>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</si>
  <si>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</si>
  <si>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</si>
  <si>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</si>
  <si>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</si>
  <si>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</si>
  <si>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</si>
  <si>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</si>
  <si>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</si>
  <si>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</si>
  <si>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</si>
  <si>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</si>
  <si>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</si>
  <si>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</si>
  <si>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</si>
  <si>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</si>
  <si>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</si>
  <si>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</si>
  <si>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</si>
  <si>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</si>
  <si>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</si>
  <si>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</si>
  <si>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</si>
  <si>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</si>
  <si>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</si>
  <si>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</si>
  <si>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</si>
  <si>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</si>
  <si>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</si>
  <si>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</si>
  <si>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</si>
  <si>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</si>
  <si>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</si>
  <si>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</si>
  <si>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</si>
  <si>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</si>
  <si>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</si>
  <si>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</si>
  <si>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</si>
  <si>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</si>
  <si>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</si>
  <si>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</si>
  <si>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</si>
  <si>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</si>
  <si>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</si>
  <si>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</si>
  <si>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</si>
  <si>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</si>
  <si>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</si>
  <si>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</si>
  <si>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</si>
  <si>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</si>
  <si>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</si>
  <si>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</si>
  <si>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</si>
  <si>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</si>
  <si>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</si>
  <si>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</si>
  <si>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</si>
  <si>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</si>
  <si>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</si>
  <si>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</si>
  <si>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</si>
  <si>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</si>
  <si>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</si>
  <si>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</si>
  <si>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</si>
  <si>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</si>
  <si>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</si>
  <si>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</si>
  <si>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</si>
  <si>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</si>
  <si>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</si>
  <si>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</si>
  <si>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</si>
  <si>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</si>
  <si>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</si>
  <si>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</si>
  <si>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</si>
  <si>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</si>
  <si>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</si>
  <si>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</si>
  <si>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</si>
  <si>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</si>
  <si>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</si>
  <si>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</si>
  <si>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</si>
  <si>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</si>
  <si>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</si>
  <si>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</si>
  <si>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</si>
  <si>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</si>
  <si>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</si>
  <si>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</si>
  <si>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</si>
  <si>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</si>
  <si>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</si>
  <si>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</si>
  <si>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</si>
  <si>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</si>
  <si>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</si>
  <si>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</si>
  <si>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</si>
  <si>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</si>
  <si>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</si>
  <si>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</si>
  <si>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</si>
  <si>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</si>
  <si>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</si>
  <si>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</si>
  <si>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</si>
  <si>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</si>
  <si>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</si>
  <si>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</si>
  <si>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</si>
  <si>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</si>
  <si>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</si>
  <si>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</si>
  <si>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</si>
  <si>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</si>
  <si>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</si>
  <si>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</si>
  <si>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</si>
  <si>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</si>
  <si>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</si>
  <si>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</si>
  <si>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</si>
  <si>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</si>
  <si>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</si>
  <si>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</si>
  <si>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</si>
  <si>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</si>
  <si>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</si>
  <si>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</si>
  <si>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</si>
  <si>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</si>
  <si>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</si>
  <si>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</si>
  <si>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</si>
  <si>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</si>
  <si>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</si>
  <si>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</si>
  <si>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</si>
  <si>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</si>
  <si>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</si>
  <si>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</si>
  <si>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</si>
  <si>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</si>
  <si>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</si>
  <si>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</si>
  <si>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</si>
  <si>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</si>
  <si>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</si>
  <si>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</si>
  <si>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</si>
  <si>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</si>
  <si>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</si>
  <si>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</si>
  <si>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</si>
  <si>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</si>
  <si>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</si>
  <si>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</si>
  <si>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</si>
  <si>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</si>
  <si>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</si>
  <si>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</si>
  <si>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</si>
  <si>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</si>
  <si>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</si>
  <si>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</si>
  <si>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</si>
  <si>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</si>
  <si>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</si>
  <si>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</si>
  <si>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</si>
  <si>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</si>
  <si>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</si>
  <si>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</si>
  <si>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</si>
  <si>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</si>
  <si>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</si>
  <si>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</si>
  <si>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</si>
  <si>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</si>
  <si>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</si>
  <si>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</si>
  <si>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</si>
  <si>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</si>
  <si>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</si>
  <si>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</si>
  <si>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</si>
  <si>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</si>
  <si>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</si>
  <si>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</si>
  <si>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</si>
  <si>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</si>
  <si>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</si>
  <si>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</si>
  <si>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</si>
  <si>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</si>
  <si>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</si>
  <si>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</si>
  <si>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</si>
  <si>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</si>
  <si>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</si>
  <si>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</si>
  <si>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</si>
  <si>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</si>
  <si>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</si>
  <si>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</si>
  <si>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</si>
  <si>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</si>
  <si>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</si>
  <si>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</si>
  <si>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</si>
  <si>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</si>
  <si>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</si>
  <si>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</si>
  <si>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</si>
  <si>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</si>
  <si>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</si>
  <si>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</si>
  <si>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</si>
  <si>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</si>
  <si>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</si>
  <si>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</si>
  <si>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</si>
  <si>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</si>
  <si>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</si>
  <si>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</si>
  <si>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</si>
  <si>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</si>
  <si>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</si>
  <si>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</si>
  <si>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</si>
  <si>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</si>
  <si>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</si>
  <si>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</si>
  <si>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</si>
  <si>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</si>
  <si>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</si>
  <si>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</si>
  <si>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</si>
  <si>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</si>
  <si>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</si>
  <si>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</si>
  <si>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</si>
  <si>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</si>
  <si>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</si>
  <si>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</si>
  <si>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</si>
  <si>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</si>
  <si>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</si>
  <si>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</si>
  <si>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</si>
  <si>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</si>
  <si>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</si>
  <si>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</si>
  <si>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</si>
  <si>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</si>
  <si>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</si>
  <si>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</si>
  <si>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</si>
  <si>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</si>
  <si>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</si>
  <si>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</si>
  <si>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</si>
  <si>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</si>
  <si>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</si>
  <si>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</si>
  <si>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</si>
  <si>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</si>
  <si>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</si>
  <si>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</si>
  <si>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</si>
  <si>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</si>
  <si>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</si>
  <si>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</si>
  <si>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</si>
  <si>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</si>
  <si>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</si>
  <si>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</si>
  <si>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</si>
  <si>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</si>
  <si>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</si>
  <si>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</si>
  <si>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</si>
  <si>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</si>
  <si>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</si>
  <si>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</si>
  <si>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</si>
  <si>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</si>
  <si>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</si>
  <si>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</si>
  <si>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</si>
  <si>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</si>
  <si>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</si>
  <si>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</si>
  <si>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</si>
  <si>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</si>
  <si>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</si>
  <si>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</si>
  <si>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</si>
  <si>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</si>
  <si>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</si>
  <si>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</si>
  <si>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</si>
  <si>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</si>
  <si>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</si>
  <si>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</si>
  <si>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</si>
  <si>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</si>
  <si>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</si>
  <si>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</si>
  <si>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</si>
  <si>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</si>
  <si>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</si>
  <si>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</si>
  <si>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</si>
  <si>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</si>
  <si>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</si>
  <si>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</si>
  <si>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</si>
  <si>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</si>
  <si>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</si>
  <si>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</si>
  <si>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</si>
  <si>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</si>
  <si>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</si>
  <si>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</si>
  <si>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</si>
  <si>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</si>
  <si>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</si>
  <si>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</si>
  <si>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</si>
  <si>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</si>
  <si>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</si>
  <si>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</si>
  <si>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</si>
  <si>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</si>
  <si>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</si>
  <si>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</si>
  <si>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</si>
  <si>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</si>
  <si>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</si>
  <si>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</si>
  <si>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</si>
  <si>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</si>
  <si>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</si>
  <si>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</si>
  <si>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</si>
  <si>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</si>
  <si>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</si>
  <si>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</si>
  <si>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</si>
  <si>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</si>
  <si>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</si>
  <si>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</si>
  <si>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</si>
  <si>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</si>
  <si>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</si>
  <si>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</si>
  <si>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</si>
  <si>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</si>
  <si>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</si>
  <si>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</si>
  <si>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</si>
  <si>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</si>
  <si>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</si>
  <si>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</si>
  <si>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</si>
  <si>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</si>
  <si>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</si>
  <si>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</si>
  <si>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</si>
  <si>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</si>
  <si>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</si>
  <si>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</si>
  <si>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</si>
  <si>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</si>
  <si>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</si>
  <si>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</si>
  <si>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</si>
  <si>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</si>
  <si>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</si>
  <si>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</si>
  <si>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</si>
  <si>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</si>
  <si>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</si>
  <si>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</si>
  <si>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</si>
  <si>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</si>
  <si>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</si>
  <si>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</si>
  <si>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</si>
  <si>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</si>
  <si>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</si>
  <si>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</si>
  <si>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</si>
  <si>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</si>
  <si>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</si>
  <si>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</si>
  <si>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</si>
  <si>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</si>
  <si>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</si>
  <si>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</si>
  <si>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</si>
  <si>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</si>
  <si>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</si>
  <si>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</si>
  <si>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</si>
  <si>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</si>
  <si>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</si>
  <si>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</si>
  <si>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</si>
  <si>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</si>
  <si>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</si>
  <si>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</si>
  <si>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</si>
  <si>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</si>
  <si>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</si>
  <si>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</si>
  <si>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</si>
  <si>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</si>
  <si>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</si>
  <si>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</si>
  <si>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</si>
  <si>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</si>
  <si>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</si>
  <si>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</si>
  <si>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</si>
  <si>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</si>
  <si>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</si>
  <si>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</si>
  <si>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</si>
  <si>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</si>
  <si>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</si>
  <si>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</si>
  <si>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</si>
  <si>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</si>
  <si>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</si>
  <si>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</si>
  <si>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</si>
  <si>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</si>
  <si>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</si>
  <si>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</si>
  <si>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</si>
  <si>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</si>
  <si>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</si>
  <si>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</si>
  <si>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</si>
  <si>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</si>
  <si>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</si>
  <si>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</si>
  <si>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</si>
  <si>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</si>
  <si>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</si>
  <si>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</si>
  <si>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</si>
  <si>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</si>
  <si>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</si>
  <si>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</si>
  <si>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</si>
  <si>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</si>
  <si>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</si>
  <si>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</si>
  <si>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</si>
  <si>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</si>
  <si>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</si>
  <si>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</si>
  <si>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</si>
  <si>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</si>
  <si>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</si>
  <si>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</si>
  <si>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</si>
  <si>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</si>
  <si>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</si>
  <si>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</si>
  <si>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</si>
  <si>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</si>
  <si>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</si>
  <si>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</si>
  <si>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</si>
  <si>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</si>
  <si>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</si>
  <si>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</si>
  <si>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</si>
  <si>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</si>
  <si>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</si>
  <si>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</si>
  <si>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</si>
  <si>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</si>
  <si>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</si>
  <si>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</si>
  <si>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</si>
  <si>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</si>
  <si>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</si>
  <si>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</si>
  <si>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</si>
  <si>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</si>
  <si>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</si>
  <si>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</si>
  <si>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</si>
  <si>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</si>
  <si>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</si>
  <si>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</si>
  <si>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</si>
  <si>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</si>
  <si>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</si>
  <si>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</si>
  <si>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</si>
  <si>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</si>
  <si>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</si>
  <si>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</si>
  <si>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</si>
  <si>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</si>
  <si>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</si>
  <si>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</si>
  <si>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</si>
  <si>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</si>
  <si>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</si>
  <si>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</si>
  <si>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</si>
  <si>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</si>
  <si>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</si>
  <si>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</si>
  <si>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</si>
  <si>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</si>
  <si>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</si>
  <si>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</si>
  <si>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</si>
  <si>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</si>
  <si>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</si>
  <si>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</si>
  <si>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</si>
  <si>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</si>
  <si>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</si>
  <si>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</si>
  <si>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</si>
  <si>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</si>
  <si>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</si>
  <si>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</si>
  <si>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</si>
  <si>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</si>
  <si>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</si>
  <si>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</si>
  <si>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</si>
  <si>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</si>
  <si>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</si>
  <si>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</si>
  <si>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</si>
  <si>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</si>
  <si>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</si>
  <si>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</si>
  <si>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</si>
  <si>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</si>
  <si>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</si>
  <si>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</si>
  <si>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</si>
  <si>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</si>
  <si>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</si>
  <si>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</si>
  <si>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</si>
  <si>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</si>
  <si>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</si>
  <si>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</si>
  <si>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</si>
  <si>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</si>
  <si>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</si>
  <si>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</si>
  <si>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</si>
  <si>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</si>
  <si>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</si>
  <si>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</si>
  <si>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</si>
  <si>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</si>
  <si>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</si>
  <si>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</si>
  <si>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</si>
  <si>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</si>
  <si>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</si>
  <si>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</si>
  <si>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</si>
  <si>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</si>
  <si>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</si>
  <si>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</si>
  <si>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</si>
  <si>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</si>
  <si>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</si>
  <si>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</si>
  <si>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</si>
  <si>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</si>
  <si>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</si>
  <si>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</si>
  <si>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</si>
  <si>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</si>
  <si>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</si>
  <si>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</si>
  <si>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</si>
  <si>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</si>
  <si>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</si>
  <si>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</si>
  <si>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</si>
  <si>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</si>
  <si>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</si>
  <si>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</si>
  <si>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</si>
  <si>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</si>
  <si>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</si>
  <si>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</si>
  <si>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</si>
  <si>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</si>
  <si>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</si>
  <si>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</si>
  <si>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</si>
  <si>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</si>
  <si>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</si>
  <si>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</si>
  <si>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</si>
  <si>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</si>
  <si>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</si>
  <si>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</si>
  <si>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</si>
  <si>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</si>
  <si>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</si>
  <si>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</si>
  <si>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</si>
  <si>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</si>
  <si>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</si>
  <si>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</si>
  <si>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</si>
  <si>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</si>
  <si>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</si>
  <si>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</si>
  <si>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</si>
  <si>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</si>
  <si>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</si>
  <si>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</si>
  <si>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</si>
  <si>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</si>
  <si>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</si>
  <si>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</si>
  <si>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</si>
  <si>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</si>
  <si>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</si>
  <si>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</si>
  <si>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</si>
  <si>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</si>
  <si>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</si>
  <si>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</si>
  <si>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</si>
  <si>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</si>
  <si>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</si>
  <si>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</si>
  <si>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</si>
  <si>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</si>
  <si>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</si>
  <si>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</si>
  <si>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</si>
  <si>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</si>
  <si>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</si>
  <si>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</si>
  <si>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</si>
  <si>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</si>
  <si>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</si>
  <si>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</si>
  <si>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</si>
  <si>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</si>
  <si>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</si>
  <si>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</si>
  <si>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</si>
  <si>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</si>
  <si>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</si>
  <si>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</si>
  <si>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</si>
  <si>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</si>
  <si>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</si>
  <si>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</si>
  <si>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</si>
  <si>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</si>
  <si>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</si>
  <si>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</si>
  <si>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</si>
  <si>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</si>
  <si>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</si>
  <si>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</si>
  <si>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</si>
  <si>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</si>
  <si>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</si>
  <si>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</si>
  <si>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</si>
  <si>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</si>
  <si>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</si>
  <si>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</si>
  <si>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</si>
  <si>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</si>
  <si>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</si>
  <si>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</si>
  <si>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</si>
  <si>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</si>
  <si>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</si>
  <si>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</si>
  <si>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</si>
  <si>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</si>
  <si>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</si>
  <si>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</si>
  <si>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</si>
  <si>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</si>
  <si>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</si>
  <si>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</si>
  <si>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</si>
  <si>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</si>
  <si>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</si>
  <si>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</si>
  <si>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</si>
  <si>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</si>
  <si>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</si>
  <si>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</si>
  <si>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</si>
  <si>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</si>
  <si>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</si>
  <si>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</si>
  <si>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</si>
  <si>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</si>
  <si>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</si>
  <si>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</si>
  <si>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</si>
  <si>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</si>
  <si>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</si>
  <si>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</si>
  <si>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</si>
  <si>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</si>
  <si>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</si>
  <si>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</si>
  <si>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</si>
  <si>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</si>
  <si>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</si>
  <si>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</si>
  <si>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</si>
  <si>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</si>
  <si>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</si>
  <si>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</si>
  <si>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</si>
  <si>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</si>
  <si>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</si>
  <si>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</si>
  <si>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</si>
  <si>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</si>
  <si>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</si>
  <si>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</si>
  <si>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</si>
  <si>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</si>
  <si>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</si>
  <si>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</si>
  <si>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</si>
  <si>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</si>
  <si>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</si>
  <si>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</si>
  <si>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</si>
  <si>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</si>
  <si>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</si>
  <si>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</si>
  <si>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</si>
  <si>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</si>
  <si>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</si>
  <si>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</si>
  <si>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</si>
  <si>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</si>
  <si>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</si>
  <si>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</si>
  <si>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</si>
  <si>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</si>
  <si>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</si>
  <si>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</si>
  <si>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</si>
  <si>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</si>
  <si>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</si>
  <si>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</si>
  <si>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</si>
  <si>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</si>
  <si>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</si>
  <si>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</si>
  <si>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</si>
  <si>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</si>
  <si>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</si>
  <si>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</si>
  <si>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</si>
  <si>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</si>
  <si>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</si>
  <si>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</si>
  <si>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</si>
  <si>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</si>
  <si>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</si>
  <si>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</si>
  <si>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</si>
  <si>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</si>
  <si>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</si>
  <si>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</si>
  <si>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</si>
  <si>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</si>
  <si>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</si>
  <si>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</si>
  <si>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</si>
  <si>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</si>
  <si>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</si>
  <si>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</si>
  <si>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</si>
  <si>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</si>
  <si>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</si>
  <si>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</si>
  <si>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</si>
  <si>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</si>
  <si>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</si>
  <si>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</si>
  <si>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</si>
  <si>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</si>
  <si>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</si>
  <si>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</si>
  <si>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</si>
  <si>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</si>
  <si>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</si>
  <si>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</si>
  <si>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</si>
  <si>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</si>
  <si>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</si>
  <si>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</si>
  <si>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</si>
  <si>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</si>
  <si>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</si>
  <si>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</si>
  <si>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</si>
  <si>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</si>
  <si>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</si>
  <si>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</si>
  <si>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</si>
  <si>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</si>
  <si>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</si>
  <si>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</si>
  <si>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</si>
  <si>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</si>
  <si>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</si>
  <si>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</si>
  <si>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</si>
  <si>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</si>
  <si>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</si>
  <si>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</si>
  <si>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</si>
  <si>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</si>
  <si>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</si>
  <si>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</si>
  <si>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</si>
  <si>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</si>
  <si>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</si>
  <si>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</si>
  <si>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</si>
  <si>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</si>
  <si>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</si>
  <si>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</si>
  <si>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</si>
  <si>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</si>
  <si>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</si>
  <si>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</si>
  <si>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</si>
  <si>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</si>
  <si>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</si>
  <si>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</si>
  <si>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</si>
  <si>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</si>
  <si>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</si>
  <si>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</si>
  <si>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</si>
  <si>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</si>
  <si>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</si>
  <si>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</si>
  <si>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</si>
  <si>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</si>
  <si>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</si>
  <si>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</si>
  <si>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</si>
  <si>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</si>
  <si>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</si>
  <si>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</si>
  <si>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</si>
  <si>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</si>
  <si>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</si>
  <si>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</si>
  <si>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</si>
  <si>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</si>
  <si>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</si>
  <si>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</si>
  <si>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</si>
  <si>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</si>
  <si>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</si>
  <si>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</si>
  <si>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</si>
  <si>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</si>
  <si>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</si>
  <si>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</si>
  <si>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</si>
  <si>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</si>
  <si>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</si>
  <si>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</si>
  <si>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</si>
  <si>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</si>
  <si>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</si>
  <si>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</si>
  <si>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</si>
  <si>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</si>
  <si>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</si>
  <si>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</si>
  <si>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</si>
  <si>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</si>
  <si>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</si>
  <si>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</si>
  <si>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</si>
  <si>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</si>
  <si>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</si>
  <si>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</si>
  <si>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</si>
  <si>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</si>
  <si>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</si>
  <si>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</si>
  <si>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</si>
  <si>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</si>
  <si>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</si>
  <si>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</si>
  <si>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</si>
  <si>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</si>
  <si>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</si>
  <si>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</si>
  <si>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</si>
  <si>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</si>
  <si>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</si>
  <si>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</si>
  <si>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</si>
  <si>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</si>
  <si>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</si>
  <si>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</si>
  <si>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</si>
  <si>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</si>
  <si>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</si>
  <si>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</si>
  <si>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</si>
  <si>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</si>
  <si>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</si>
  <si>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</si>
  <si>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</si>
  <si>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</si>
  <si>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</si>
  <si>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</si>
  <si>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</si>
  <si>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</si>
  <si>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</si>
  <si>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</si>
  <si>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</si>
  <si>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</si>
  <si>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</si>
  <si>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</si>
  <si>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</si>
  <si>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</si>
  <si>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</si>
  <si>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</si>
  <si>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</si>
  <si>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</si>
  <si>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</si>
  <si>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</si>
  <si>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</si>
  <si>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</si>
  <si>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</si>
  <si>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</si>
  <si>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</si>
  <si>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</si>
  <si>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</si>
  <si>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</si>
  <si>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</si>
  <si>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</si>
  <si>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</si>
  <si>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</si>
  <si>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</si>
  <si>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</si>
  <si>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</si>
  <si>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</si>
  <si>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</si>
  <si>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</si>
  <si>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</si>
  <si>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</si>
  <si>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</si>
  <si>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</si>
  <si>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</si>
  <si>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</si>
  <si>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</si>
  <si>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</si>
  <si>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</si>
  <si>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</si>
  <si>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</si>
  <si>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</si>
  <si>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</si>
  <si>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</si>
  <si>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</si>
  <si>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</si>
  <si>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</si>
  <si>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</si>
  <si>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</si>
  <si>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</si>
  <si>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</si>
  <si>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</si>
  <si>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</si>
  <si>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</si>
  <si>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</si>
  <si>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</si>
  <si>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</si>
  <si>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</si>
  <si>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</si>
  <si>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</si>
  <si>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</si>
  <si>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</si>
  <si>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</si>
  <si>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</si>
  <si>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</si>
  <si>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</si>
  <si>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</si>
  <si>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</si>
  <si>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</si>
  <si>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</si>
  <si>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</si>
  <si>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</si>
  <si>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</si>
  <si>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</si>
  <si>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</si>
  <si>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</si>
  <si>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</si>
  <si>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</si>
  <si>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</si>
  <si>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</si>
  <si>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</si>
  <si>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</si>
  <si>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</si>
  <si>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</si>
  <si>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</si>
  <si>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</si>
  <si>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</si>
  <si>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</si>
  <si>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</si>
  <si>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</si>
  <si>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</si>
  <si>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</si>
  <si>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</si>
  <si>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</si>
  <si>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</si>
  <si>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</si>
  <si>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</si>
  <si>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</si>
  <si>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</si>
  <si>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</si>
  <si>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</si>
  <si>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</si>
  <si>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</si>
  <si>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</si>
  <si>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</si>
  <si>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</si>
  <si>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</si>
  <si>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</si>
  <si>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</si>
  <si>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</si>
  <si>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</si>
  <si>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</si>
  <si>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</si>
  <si>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</si>
  <si>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</si>
  <si>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</si>
  <si>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</si>
  <si>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</si>
  <si>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</si>
  <si>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</si>
  <si>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</si>
  <si>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</si>
  <si>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</si>
  <si>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</si>
  <si>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</si>
  <si>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</si>
  <si>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</si>
  <si>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</si>
  <si>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</si>
  <si>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</si>
  <si>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</si>
  <si>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</si>
  <si>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</si>
  <si>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</si>
  <si>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</si>
  <si>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</si>
  <si>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</si>
  <si>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</si>
  <si>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</si>
  <si>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</si>
  <si>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</si>
  <si>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</si>
  <si>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</si>
  <si>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</si>
  <si>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</si>
  <si>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</si>
  <si>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</si>
  <si>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</si>
  <si>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</si>
  <si>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</si>
  <si>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</si>
  <si>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</si>
  <si>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</si>
  <si>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</si>
  <si>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</si>
  <si>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</si>
  <si>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</si>
  <si>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</si>
  <si>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</si>
  <si>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</si>
  <si>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</si>
  <si>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</si>
  <si>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</si>
  <si>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</si>
  <si>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</si>
  <si>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</si>
  <si>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</si>
  <si>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</si>
  <si>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</si>
  <si>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</si>
  <si>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</si>
  <si>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</si>
  <si>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</si>
  <si>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</si>
  <si>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</si>
  <si>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</si>
  <si>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</si>
  <si>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</si>
  <si>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</si>
  <si>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</si>
  <si>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</si>
  <si>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</si>
  <si>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</si>
  <si>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</si>
  <si>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</si>
  <si>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</si>
  <si>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</si>
  <si>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</si>
  <si>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</si>
  <si>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</si>
  <si>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</si>
  <si>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</si>
  <si>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</si>
  <si>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</si>
  <si>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</si>
  <si>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</si>
  <si>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</si>
  <si>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</si>
  <si>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</si>
  <si>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</si>
  <si>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</si>
  <si>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</si>
  <si>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</si>
  <si>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</si>
  <si>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</si>
  <si>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</si>
  <si>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</si>
  <si>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</si>
  <si>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</si>
  <si>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</si>
  <si>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</si>
  <si>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</si>
  <si>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</si>
  <si>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</si>
  <si>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</si>
  <si>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</si>
  <si>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</si>
  <si>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</si>
  <si>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</si>
  <si>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</si>
  <si>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</si>
  <si>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</si>
  <si>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</si>
  <si>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</si>
  <si>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</si>
  <si>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</si>
  <si>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</si>
  <si>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</si>
  <si>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</si>
  <si>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</si>
  <si>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</si>
  <si>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</si>
  <si>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</si>
  <si>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</si>
  <si>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</si>
  <si>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</si>
  <si>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</si>
  <si>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</si>
  <si>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</si>
  <si>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</si>
  <si>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</si>
  <si>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</si>
  <si>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</si>
  <si>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</si>
  <si>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</si>
  <si>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</si>
  <si>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</si>
  <si>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</si>
  <si>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</si>
  <si>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</si>
  <si>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</si>
  <si>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</si>
  <si>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</si>
  <si>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</si>
  <si>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</si>
  <si>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</si>
  <si>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</si>
  <si>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</si>
  <si>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</si>
  <si>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</si>
  <si>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</si>
  <si>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</si>
  <si>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</si>
  <si>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</si>
  <si>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</si>
  <si>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</si>
  <si>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</si>
  <si>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</si>
  <si>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</si>
  <si>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</si>
  <si>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</si>
  <si>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</si>
  <si>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</si>
  <si>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</si>
  <si>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</si>
  <si>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</si>
  <si>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</si>
  <si>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</si>
  <si>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</si>
  <si>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</si>
  <si>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</si>
  <si>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</si>
  <si>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</si>
  <si>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</si>
  <si>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</si>
  <si>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</si>
  <si>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</si>
  <si>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</si>
  <si>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</si>
  <si>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</si>
  <si>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</si>
  <si>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</si>
  <si>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</si>
  <si>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</si>
  <si>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</si>
  <si>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</si>
  <si>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</si>
  <si>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</si>
  <si>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</si>
  <si>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</si>
  <si>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</si>
  <si>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</si>
  <si>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</si>
  <si>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</si>
  <si>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</si>
  <si>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</si>
  <si>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</si>
  <si>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</si>
  <si>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</si>
  <si>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</si>
  <si>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</si>
  <si>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</si>
  <si>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</si>
  <si>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</si>
  <si>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</si>
  <si>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</si>
  <si>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</si>
  <si>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</si>
  <si>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</si>
  <si>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</si>
  <si>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</si>
  <si>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</si>
  <si>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</si>
  <si>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</si>
  <si>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</si>
  <si>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</si>
  <si>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</si>
  <si>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</si>
  <si>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</si>
  <si>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</si>
  <si>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</si>
  <si>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</si>
  <si>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</si>
  <si>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</si>
  <si>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</si>
  <si>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</si>
  <si>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</si>
  <si>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</si>
  <si>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</si>
  <si>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</si>
  <si>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</si>
  <si>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</si>
  <si>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</si>
  <si>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</si>
  <si>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</si>
  <si>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</si>
  <si>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</si>
  <si>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</si>
  <si>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</si>
  <si>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</si>
  <si>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</si>
  <si>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</si>
  <si>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</si>
  <si>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</si>
  <si>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</si>
  <si>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</si>
  <si>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</si>
  <si>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</si>
  <si>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</si>
  <si>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</si>
  <si>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</si>
  <si>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</si>
  <si>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</si>
  <si>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</si>
  <si>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</si>
  <si>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</si>
  <si>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</si>
  <si>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</si>
  <si>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</si>
  <si>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</si>
  <si>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</si>
  <si>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</si>
  <si>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</si>
  <si>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</si>
  <si>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</si>
  <si>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</si>
  <si>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</si>
  <si>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</si>
  <si>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</si>
  <si>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</si>
  <si>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</si>
  <si>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</si>
  <si>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</si>
  <si>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</si>
  <si>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</si>
  <si>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</si>
  <si>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</si>
  <si>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</si>
  <si>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</si>
  <si>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</si>
  <si>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</si>
  <si>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</si>
  <si>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</si>
  <si>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</si>
  <si>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</si>
  <si>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</si>
  <si>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</si>
  <si>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</si>
  <si>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</si>
  <si>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</si>
  <si>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</si>
  <si>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</si>
  <si>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</si>
  <si>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</si>
  <si>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</si>
  <si>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</si>
  <si>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</si>
  <si>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</si>
  <si>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</si>
  <si>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</si>
  <si>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</si>
  <si>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</si>
  <si>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</si>
  <si>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</si>
  <si>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</si>
  <si>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</si>
  <si>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</si>
  <si>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</si>
  <si>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</si>
  <si>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</si>
  <si>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</si>
  <si>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</si>
  <si>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</si>
  <si>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</si>
  <si>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</si>
  <si>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</si>
  <si>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</si>
  <si>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</si>
  <si>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</si>
  <si>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</si>
  <si>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</si>
  <si>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</si>
  <si>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</si>
  <si>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</si>
  <si>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</si>
  <si>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</si>
  <si>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</si>
  <si>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</si>
  <si>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</si>
  <si>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</si>
  <si>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</si>
  <si>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</si>
  <si>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</si>
  <si>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</si>
  <si>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</si>
  <si>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</si>
  <si>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</si>
  <si>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</si>
  <si>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</si>
  <si>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</si>
  <si>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</si>
  <si>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</si>
  <si>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</si>
  <si>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</si>
  <si>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</si>
  <si>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</si>
  <si>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</si>
  <si>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</si>
  <si>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</si>
  <si>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</si>
  <si>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</si>
  <si>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</si>
  <si>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</si>
  <si>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</si>
  <si>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</si>
  <si>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</si>
  <si>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</si>
  <si>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</si>
  <si>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</si>
  <si>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</si>
  <si>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</si>
  <si>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</si>
  <si>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</si>
  <si>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</si>
  <si>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</si>
  <si>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</si>
  <si>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</si>
  <si>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</si>
  <si>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</si>
  <si>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</si>
  <si>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</si>
  <si>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</si>
  <si>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</si>
  <si>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</si>
  <si>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</si>
  <si>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</si>
  <si>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</si>
  <si>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</si>
  <si>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</si>
  <si>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</si>
  <si>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</si>
  <si>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</si>
  <si>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</si>
  <si>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</si>
  <si>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</si>
  <si>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</si>
  <si>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</si>
  <si>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</si>
  <si>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</si>
  <si>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</si>
  <si>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</si>
  <si>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</si>
  <si>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</si>
  <si>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</si>
  <si>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</si>
  <si>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</si>
  <si>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</si>
  <si>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</si>
  <si>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</si>
  <si>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</si>
  <si>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</si>
  <si>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</si>
  <si>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</si>
  <si>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</si>
  <si>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</si>
  <si>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</si>
  <si>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</si>
  <si>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</si>
  <si>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</si>
  <si>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</si>
  <si>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</si>
  <si>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</si>
  <si>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</si>
  <si>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</si>
  <si>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</si>
  <si>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</si>
  <si>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</si>
  <si>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</si>
  <si>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</si>
  <si>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</si>
  <si>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</si>
  <si>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</si>
  <si>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</si>
  <si>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</si>
  <si>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</si>
  <si>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</si>
  <si>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</si>
  <si>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</si>
  <si>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</si>
  <si>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</si>
  <si>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</si>
  <si>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</si>
  <si>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</si>
  <si>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</si>
  <si>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</si>
  <si>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</si>
  <si>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</si>
  <si>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</si>
  <si>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</si>
  <si>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</si>
  <si>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</si>
  <si>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</si>
  <si>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</si>
  <si>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</si>
  <si>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</si>
  <si>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</si>
  <si>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</si>
  <si>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</si>
  <si>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</si>
  <si>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</si>
  <si>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</si>
  <si>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</si>
  <si>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</si>
  <si>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</si>
  <si>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</si>
  <si>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</si>
  <si>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</si>
  <si>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</si>
  <si>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</si>
  <si>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</si>
  <si>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</si>
  <si>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</si>
  <si>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</si>
  <si>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</si>
  <si>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</si>
  <si>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</si>
  <si>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</si>
  <si>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</si>
  <si>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</si>
  <si>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</si>
  <si>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</si>
  <si>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</si>
  <si>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</si>
  <si>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</si>
  <si>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</si>
  <si>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</si>
  <si>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</si>
  <si>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</si>
  <si>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</si>
  <si>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</si>
  <si>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</si>
  <si>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</si>
  <si>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</si>
  <si>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</si>
  <si>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</si>
  <si>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</si>
  <si>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</si>
  <si>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</si>
  <si>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</si>
  <si>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</si>
  <si>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</si>
  <si>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</si>
  <si>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</si>
  <si>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</si>
  <si>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</si>
  <si>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</si>
  <si>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</si>
  <si>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</si>
  <si>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</si>
  <si>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</si>
  <si>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</si>
  <si>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</si>
  <si>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</si>
  <si>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</si>
  <si>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</si>
  <si>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</si>
  <si>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</si>
  <si>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</si>
  <si>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</si>
  <si>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</si>
  <si>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</si>
  <si>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</si>
  <si>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</si>
  <si>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</si>
  <si>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</si>
  <si>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</si>
  <si>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</si>
  <si>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</si>
  <si>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</si>
  <si>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</si>
  <si>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</si>
  <si>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</si>
  <si>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</si>
  <si>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</si>
  <si>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</si>
  <si>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</si>
  <si>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</si>
  <si>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</si>
  <si>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</si>
  <si>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</si>
  <si>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</si>
  <si>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</si>
  <si>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</si>
  <si>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</si>
  <si>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</si>
  <si>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</si>
  <si>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</si>
  <si>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</si>
  <si>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</si>
  <si>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</si>
  <si>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</si>
  <si>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</si>
  <si>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</si>
  <si>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</si>
  <si>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</si>
  <si>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</si>
  <si>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</si>
  <si>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</si>
  <si>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</si>
  <si>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</si>
  <si>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</si>
  <si>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</si>
  <si>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</si>
  <si>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</si>
  <si>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</si>
  <si>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</si>
  <si>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</si>
  <si>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</si>
  <si>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</si>
  <si>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</si>
  <si>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</si>
  <si>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</si>
  <si>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</si>
  <si>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</si>
  <si>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</si>
  <si>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</si>
  <si>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</si>
  <si>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</si>
  <si>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</si>
  <si>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</si>
  <si>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</si>
  <si>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</si>
  <si>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</si>
  <si>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</si>
  <si>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</si>
  <si>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</si>
  <si>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</si>
  <si>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</si>
  <si>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</si>
  <si>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</si>
  <si>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</si>
  <si>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</si>
  <si>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</si>
  <si>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</si>
  <si>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</si>
  <si>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</si>
  <si>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</si>
  <si>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</si>
  <si>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</si>
  <si>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</si>
  <si>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</si>
  <si>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</si>
  <si>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</si>
  <si>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</si>
  <si>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</si>
  <si>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</si>
  <si>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</si>
  <si>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</si>
  <si>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</si>
  <si>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</si>
  <si>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</si>
  <si>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</si>
  <si>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</si>
  <si>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</si>
  <si>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</si>
  <si>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</si>
  <si>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</si>
  <si>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</si>
  <si>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</si>
  <si>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</si>
  <si>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</si>
  <si>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</si>
  <si>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</si>
  <si>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</si>
  <si>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</si>
  <si>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</si>
  <si>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</si>
  <si>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</si>
  <si>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</si>
  <si>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</si>
  <si>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</si>
  <si>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</si>
  <si>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</si>
  <si>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</si>
  <si>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</si>
  <si>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</si>
  <si>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</si>
  <si>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</si>
  <si>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</si>
  <si>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</si>
  <si>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</si>
  <si>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</si>
  <si>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</si>
  <si>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</si>
  <si>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</si>
  <si>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</si>
  <si>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</si>
  <si>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</si>
  <si>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</si>
  <si>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</si>
  <si>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</si>
  <si>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</si>
  <si>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</si>
  <si>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</si>
  <si>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</si>
  <si>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</si>
  <si>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</si>
  <si>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</si>
  <si>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</si>
  <si>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</si>
  <si>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</si>
  <si>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</si>
  <si>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</si>
  <si>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</si>
  <si>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</si>
  <si>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</si>
  <si>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</si>
  <si>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</si>
  <si>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</si>
  <si>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</si>
  <si>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</si>
  <si>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</si>
  <si>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</si>
  <si>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</si>
  <si>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</si>
  <si>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</si>
  <si>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</si>
  <si>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</si>
  <si>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</si>
  <si>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</si>
  <si>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</si>
  <si>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</si>
  <si>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</si>
  <si>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</si>
  <si>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</si>
  <si>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</si>
  <si>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</si>
  <si>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</si>
  <si>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</si>
  <si>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</si>
  <si>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</si>
  <si>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</si>
  <si>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</si>
  <si>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</si>
  <si>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</si>
  <si>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</si>
  <si>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</si>
  <si>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</si>
  <si>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</si>
  <si>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</si>
  <si>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</si>
  <si>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</si>
  <si>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</si>
  <si>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</si>
  <si>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</si>
  <si>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</si>
  <si>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</si>
  <si>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</si>
  <si>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</si>
  <si>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</si>
  <si>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</si>
  <si>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</si>
  <si>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</si>
  <si>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</si>
  <si>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</si>
  <si>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</si>
  <si>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</si>
  <si>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</si>
  <si>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</si>
  <si>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</si>
  <si>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</si>
  <si>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</si>
  <si>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</si>
  <si>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</si>
  <si>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</si>
  <si>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</si>
  <si>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</si>
  <si>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</si>
  <si>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</si>
  <si>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</si>
  <si>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</si>
  <si>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</si>
  <si>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</si>
  <si>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</si>
  <si>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</si>
  <si>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</si>
  <si>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</si>
  <si>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</si>
  <si>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</si>
  <si>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</si>
  <si>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</si>
  <si>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</si>
  <si>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</si>
  <si>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</si>
  <si>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</si>
  <si>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</si>
  <si>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</si>
  <si>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</si>
  <si>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</si>
  <si>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</si>
  <si>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</si>
  <si>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</si>
  <si>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</si>
  <si>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</si>
  <si>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</si>
  <si>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</si>
  <si>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</si>
  <si>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</si>
  <si>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</si>
  <si>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</si>
  <si>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</si>
  <si>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</si>
  <si>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</si>
  <si>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</si>
  <si>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</si>
  <si>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</si>
  <si>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</si>
  <si>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</si>
  <si>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</si>
  <si>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</si>
  <si>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</si>
  <si>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</si>
  <si>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</si>
  <si>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</si>
  <si>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</si>
  <si>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</si>
  <si>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</si>
  <si>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</si>
  <si>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</si>
  <si>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</si>
  <si>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</si>
  <si>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</si>
  <si>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</si>
  <si>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</si>
  <si>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</si>
  <si>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</si>
  <si>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</si>
  <si>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</si>
  <si>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</si>
  <si>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</si>
  <si>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</si>
  <si>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</si>
  <si>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</si>
  <si>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</si>
  <si>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</si>
  <si>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</si>
  <si>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</si>
  <si>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</si>
  <si>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</si>
  <si>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</si>
  <si>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</si>
  <si>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</si>
  <si>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</si>
  <si>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</si>
  <si>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</si>
  <si>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</si>
  <si>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</si>
  <si>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</si>
  <si>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</si>
  <si>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</si>
  <si>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</si>
  <si>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</si>
  <si>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</si>
  <si>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</si>
  <si>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</si>
  <si>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</si>
  <si>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</si>
  <si>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</si>
  <si>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</si>
  <si>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</si>
  <si>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</si>
  <si>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</si>
  <si>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</si>
  <si>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</si>
  <si>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</si>
  <si>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</si>
  <si>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</si>
  <si>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</si>
  <si>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</si>
  <si>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</si>
  <si>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</si>
  <si>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</si>
  <si>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</si>
  <si>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</si>
  <si>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</si>
  <si>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</si>
  <si>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</si>
  <si>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</si>
  <si>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</si>
  <si>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</si>
  <si>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</si>
  <si>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</si>
  <si>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</si>
  <si>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</si>
  <si>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</si>
  <si>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</si>
  <si>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</si>
  <si>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</si>
  <si>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</si>
  <si>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</si>
  <si>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</si>
  <si>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</si>
  <si>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</si>
  <si>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</si>
  <si>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</si>
  <si>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</si>
  <si>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</si>
  <si>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</si>
  <si>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</si>
  <si>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</si>
  <si>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</si>
  <si>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</si>
  <si>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</si>
  <si>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</si>
  <si>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</si>
  <si>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</si>
  <si>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</si>
  <si>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</si>
  <si>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</si>
  <si>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</si>
  <si>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</si>
  <si>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</si>
  <si>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</si>
  <si>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</si>
  <si>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</si>
  <si>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</si>
  <si>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</si>
  <si>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</si>
  <si>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</si>
  <si>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</si>
  <si>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</si>
  <si>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</si>
  <si>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</si>
  <si>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</si>
  <si>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</si>
  <si>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</si>
  <si>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</si>
  <si>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</si>
  <si>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</si>
  <si>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</si>
  <si>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</si>
  <si>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</si>
  <si>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</si>
  <si>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</si>
  <si>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</si>
  <si>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</si>
  <si>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</si>
  <si>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</si>
  <si>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</si>
  <si>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</si>
  <si>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</si>
  <si>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</si>
  <si>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</si>
  <si>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</si>
  <si>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</si>
  <si>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</si>
  <si>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</si>
  <si>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</si>
  <si>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</si>
  <si>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</si>
  <si>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</si>
  <si>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</si>
  <si>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</si>
  <si>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</si>
  <si>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</si>
  <si>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</si>
  <si>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</si>
  <si>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</si>
  <si>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</si>
  <si>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</si>
  <si>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</si>
  <si>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</si>
  <si>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</si>
  <si>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</si>
  <si>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</si>
  <si>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</si>
  <si>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</si>
  <si>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</si>
  <si>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</si>
  <si>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</si>
  <si>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</si>
  <si>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</si>
  <si>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</si>
  <si>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</si>
  <si>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</si>
  <si>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</si>
  <si>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</si>
  <si>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</si>
  <si>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</si>
  <si>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</si>
  <si>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</si>
  <si>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</si>
  <si>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</si>
  <si>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</si>
  <si>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</si>
  <si>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</si>
  <si>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</si>
  <si>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</si>
  <si>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</si>
  <si>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</si>
  <si>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</si>
  <si>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</si>
  <si>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</si>
  <si>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</si>
  <si>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</si>
  <si>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</si>
  <si>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</si>
  <si>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</si>
  <si>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</si>
  <si>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</si>
  <si>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</si>
  <si>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</si>
  <si>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</si>
  <si>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</si>
  <si>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</si>
  <si>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</si>
  <si>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</si>
  <si>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</si>
  <si>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</si>
  <si>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</si>
  <si>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</si>
  <si>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</si>
  <si>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</si>
  <si>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</si>
  <si>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</si>
  <si>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</si>
  <si>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</si>
  <si>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</si>
  <si>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</si>
  <si>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</si>
  <si>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</si>
  <si>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</si>
  <si>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</si>
  <si>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</si>
  <si>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</si>
  <si>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</si>
  <si>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</si>
  <si>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</si>
  <si>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</si>
  <si>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</si>
  <si>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</si>
  <si>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</si>
  <si>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</si>
  <si>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</si>
  <si>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</si>
  <si>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</si>
  <si>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</si>
  <si>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</si>
  <si>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</si>
  <si>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</si>
  <si>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</si>
  <si>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</si>
  <si>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</si>
  <si>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</si>
  <si>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</si>
  <si>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</si>
  <si>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</si>
  <si>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</si>
  <si>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</si>
  <si>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</si>
  <si>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</si>
  <si>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</si>
  <si>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</si>
  <si>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</si>
  <si>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</si>
  <si>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</si>
  <si>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</si>
  <si>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</si>
  <si>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</si>
  <si>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</si>
  <si>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</si>
  <si>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</si>
  <si>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</si>
  <si>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</si>
  <si>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</si>
  <si>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</si>
  <si>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</si>
  <si>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</si>
  <si>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</si>
  <si>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</si>
  <si>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</si>
  <si>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</si>
  <si>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</si>
  <si>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</si>
  <si>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</si>
  <si>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</si>
  <si>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</si>
  <si>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</si>
  <si>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</si>
  <si>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</si>
  <si>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</si>
  <si>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</si>
  <si>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</si>
  <si>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</si>
  <si>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</si>
  <si>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</si>
  <si>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</si>
  <si>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</si>
  <si>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</si>
  <si>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</si>
  <si>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</si>
  <si>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</si>
  <si>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</si>
  <si>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</si>
  <si>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</si>
  <si>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</si>
  <si>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</si>
  <si>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</si>
  <si>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</si>
  <si>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</si>
  <si>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</si>
  <si>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</si>
  <si>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</si>
  <si>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</si>
  <si>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</si>
  <si>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</si>
  <si>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</si>
  <si>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</si>
  <si>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</si>
  <si>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</si>
  <si>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</si>
  <si>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</si>
  <si>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</si>
  <si>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</si>
  <si>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</si>
  <si>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</si>
  <si>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</si>
  <si>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</si>
  <si>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</si>
  <si>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</si>
  <si>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</si>
  <si>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</si>
  <si>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</si>
  <si>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</si>
  <si>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</si>
  <si>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</si>
  <si>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</si>
  <si>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</si>
  <si>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</si>
  <si>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</si>
  <si>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</si>
  <si>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</si>
  <si>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</si>
  <si>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</si>
  <si>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</si>
  <si>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</si>
  <si>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</si>
  <si>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</si>
  <si>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</si>
  <si>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</si>
  <si>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</si>
  <si>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</si>
  <si>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</si>
  <si>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</si>
  <si>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</si>
  <si>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</si>
  <si>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</si>
  <si>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</si>
  <si>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</si>
  <si>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</si>
  <si>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</si>
  <si>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</si>
  <si>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</si>
  <si>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</si>
  <si>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</si>
  <si>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</si>
  <si>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</si>
  <si>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</si>
  <si>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</si>
  <si>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</si>
  <si>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</si>
  <si>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</si>
  <si>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</si>
  <si>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</si>
  <si>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</si>
  <si>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</si>
  <si>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</si>
  <si>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</si>
  <si>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</si>
  <si>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</si>
  <si>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</si>
  <si>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</si>
  <si>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</si>
  <si>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</si>
  <si>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</si>
  <si>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</si>
  <si>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</si>
  <si>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</si>
  <si>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</si>
  <si>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</si>
  <si>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</si>
  <si>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</si>
  <si>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</si>
  <si>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</si>
  <si>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</si>
  <si>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</si>
  <si>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</si>
  <si>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</si>
  <si>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</si>
  <si>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</si>
  <si>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</si>
  <si>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</si>
  <si>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</si>
  <si>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</si>
  <si>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</si>
  <si>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</si>
  <si>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</si>
  <si>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</si>
  <si>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</si>
  <si>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</si>
  <si>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</si>
  <si>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</si>
  <si>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</si>
  <si>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</si>
  <si>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</si>
  <si>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</si>
  <si>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</si>
  <si>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</si>
  <si>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</si>
  <si>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</si>
  <si>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</si>
  <si>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</si>
  <si>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</si>
  <si>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</si>
  <si>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</si>
  <si>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</si>
  <si>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</si>
  <si>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</si>
  <si>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</si>
  <si>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</si>
  <si>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</si>
  <si>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</si>
  <si>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</si>
  <si>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</si>
  <si>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</si>
  <si>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</si>
  <si>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</si>
  <si>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</si>
  <si>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</si>
  <si>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</si>
  <si>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</si>
  <si>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</si>
  <si>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</si>
  <si>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</si>
  <si>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</si>
  <si>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</si>
  <si>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</si>
  <si>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</si>
  <si>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</si>
  <si>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</si>
  <si>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</si>
  <si>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</si>
  <si>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</si>
  <si>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</si>
  <si>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</si>
  <si>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</si>
  <si>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</si>
  <si>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</si>
  <si>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</si>
  <si>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</si>
  <si>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</si>
  <si>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</si>
  <si>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</si>
  <si>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</si>
  <si>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</si>
  <si>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</si>
  <si>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</si>
  <si>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</si>
  <si>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</si>
  <si>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</si>
  <si>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</si>
  <si>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</si>
  <si>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</si>
  <si>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</si>
  <si>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</si>
  <si>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</si>
  <si>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</si>
  <si>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</si>
  <si>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</si>
  <si>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</si>
  <si>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</si>
  <si>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</si>
  <si>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</si>
  <si>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</si>
  <si>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</si>
  <si>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</si>
  <si>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</si>
  <si>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</si>
  <si>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</si>
  <si>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</si>
  <si>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</si>
  <si>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</si>
  <si>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</si>
  <si>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</si>
  <si>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</si>
  <si>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</si>
  <si>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</si>
  <si>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</si>
  <si>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</si>
  <si>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</si>
  <si>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</si>
  <si>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</si>
  <si>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</si>
  <si>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</si>
  <si>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</si>
  <si>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</si>
  <si>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</si>
  <si>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</si>
  <si>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</si>
  <si>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</si>
  <si>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</si>
  <si>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</si>
  <si>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</si>
  <si>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</si>
  <si>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</si>
  <si>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</si>
  <si>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</si>
  <si>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</si>
  <si>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</si>
  <si>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</si>
  <si>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</si>
  <si>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</si>
  <si>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</si>
  <si>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</si>
  <si>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</si>
  <si>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</si>
  <si>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</si>
  <si>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</si>
  <si>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</si>
  <si>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</si>
  <si>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</si>
  <si>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</si>
  <si>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</si>
  <si>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</si>
  <si>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</si>
  <si>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</si>
  <si>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</si>
  <si>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</si>
  <si>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</si>
  <si>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</si>
  <si>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</si>
  <si>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</si>
  <si>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</si>
  <si>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</si>
  <si>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</si>
  <si>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</si>
  <si>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</si>
  <si>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</si>
  <si>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</si>
  <si>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</si>
  <si>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</si>
  <si>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</si>
  <si>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</si>
  <si>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</si>
  <si>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</si>
  <si>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</si>
  <si>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</si>
  <si>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</si>
  <si>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</si>
  <si>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</si>
  <si>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</si>
  <si>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</si>
  <si>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</si>
  <si>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</si>
  <si>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</si>
  <si>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</si>
  <si>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</si>
  <si>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</si>
  <si>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</si>
  <si>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</si>
  <si>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</si>
  <si>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</si>
  <si>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</si>
  <si>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</si>
  <si>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</si>
  <si>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</si>
  <si>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</si>
  <si>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</si>
  <si>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</si>
  <si>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</si>
  <si>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</si>
  <si>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</si>
  <si>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</si>
  <si>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</si>
  <si>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</si>
  <si>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</si>
  <si>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</si>
  <si>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</si>
  <si>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</si>
  <si>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</si>
  <si>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</si>
  <si>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</si>
  <si>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</si>
  <si>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</si>
  <si>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</si>
  <si>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</si>
  <si>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</si>
  <si>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</si>
  <si>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</si>
  <si>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</si>
  <si>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</si>
  <si>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</si>
  <si>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</si>
  <si>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</si>
  <si>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</si>
  <si>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</si>
  <si>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</si>
  <si>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</si>
  <si>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</si>
  <si>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</si>
  <si>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</si>
  <si>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</si>
  <si>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</si>
  <si>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</si>
  <si>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</si>
  <si>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</si>
  <si>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</si>
  <si>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</si>
  <si>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</si>
  <si>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</si>
  <si>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</si>
  <si>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</si>
  <si>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</si>
  <si>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</si>
  <si>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</si>
  <si>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</si>
  <si>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</si>
  <si>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</si>
  <si>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</si>
  <si>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</si>
  <si>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</si>
  <si>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</si>
  <si>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</si>
  <si>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</si>
  <si>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</si>
  <si>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</si>
  <si>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</si>
  <si>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</si>
  <si>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</si>
  <si>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</si>
  <si>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</si>
  <si>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</si>
  <si>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</si>
  <si>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</si>
  <si>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</si>
  <si>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</si>
  <si>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</si>
  <si>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</si>
  <si>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</si>
  <si>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</si>
  <si>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</si>
  <si>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</si>
  <si>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</si>
  <si>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</si>
  <si>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</si>
  <si>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</si>
  <si>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</si>
  <si>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</si>
  <si>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</si>
  <si>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</si>
  <si>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</si>
  <si>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</si>
  <si>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</si>
  <si>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</si>
  <si>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</si>
  <si>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</si>
  <si>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</si>
  <si>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</si>
  <si>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</si>
  <si>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</si>
  <si>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</si>
  <si>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</si>
  <si>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</si>
  <si>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</si>
  <si>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</si>
  <si>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</si>
  <si>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</si>
  <si>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</si>
  <si>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</si>
  <si>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</si>
  <si>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</si>
  <si>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</si>
  <si>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</si>
  <si>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</si>
  <si>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</si>
  <si>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</si>
  <si>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</si>
  <si>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</si>
  <si>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</si>
  <si>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</si>
  <si>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</si>
  <si>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</si>
  <si>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</si>
  <si>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</si>
  <si>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</si>
  <si>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</si>
  <si>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</si>
  <si>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</si>
  <si>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</si>
  <si>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</si>
  <si>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</si>
  <si>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</si>
  <si>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</si>
  <si>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</si>
  <si>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</si>
  <si>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</si>
  <si>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</si>
  <si>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</si>
  <si>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</si>
  <si>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</si>
  <si>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</si>
  <si>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</si>
  <si>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</si>
  <si>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</si>
  <si>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</si>
  <si>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</si>
  <si>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</si>
  <si>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</si>
  <si>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</si>
  <si>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</si>
  <si>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</si>
  <si>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</si>
  <si>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</si>
  <si>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</si>
  <si>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</si>
  <si>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</si>
  <si>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</si>
  <si>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</si>
  <si>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</si>
  <si>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</si>
  <si>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</si>
  <si>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</si>
  <si>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</si>
  <si>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</si>
  <si>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</si>
  <si>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</si>
  <si>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</si>
  <si>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</si>
  <si>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</si>
  <si>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</si>
  <si>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</si>
  <si>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</si>
  <si>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</si>
  <si>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</si>
  <si>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</si>
  <si>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</si>
  <si>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</si>
  <si>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</si>
  <si>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</si>
  <si>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</si>
  <si>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</si>
  <si>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</si>
  <si>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</si>
  <si>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</si>
  <si>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</si>
  <si>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</si>
  <si>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</si>
  <si>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</si>
  <si>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</si>
  <si>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</si>
  <si>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</si>
  <si>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</si>
  <si>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</si>
  <si>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</si>
  <si>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</si>
  <si>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</si>
  <si>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</si>
  <si>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</si>
  <si>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</si>
  <si>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</si>
  <si>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</si>
  <si>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</si>
  <si>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</si>
  <si>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</si>
  <si>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</si>
  <si>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</si>
  <si>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</si>
  <si>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</si>
  <si>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</si>
  <si>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</si>
  <si>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</si>
  <si>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</si>
  <si>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</si>
  <si>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</si>
  <si>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</si>
  <si>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</si>
  <si>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</si>
  <si>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</si>
  <si>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</si>
  <si>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</si>
  <si>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</si>
  <si>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</si>
  <si>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</si>
  <si>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</si>
  <si>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</si>
  <si>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</si>
  <si>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</si>
  <si>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</si>
  <si>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</si>
  <si>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</si>
  <si>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</si>
  <si>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</si>
  <si>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</si>
  <si>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</si>
  <si>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</si>
  <si>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</si>
  <si>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</si>
  <si>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</si>
  <si>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</si>
  <si>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</si>
  <si>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</si>
  <si>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</si>
  <si>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</si>
  <si>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</si>
  <si>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</si>
  <si>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</si>
  <si>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</si>
  <si>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</si>
  <si>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</si>
  <si>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</si>
  <si>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</si>
  <si>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</si>
  <si>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</si>
  <si>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</si>
  <si>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</si>
  <si>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</si>
  <si>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</si>
  <si>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</si>
  <si>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</si>
  <si>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</si>
  <si>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</si>
  <si>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</si>
  <si>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</si>
  <si>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</si>
  <si>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</si>
  <si>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</si>
  <si>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</si>
  <si>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</si>
  <si>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</si>
  <si>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</si>
  <si>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</si>
  <si>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</si>
  <si>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</si>
  <si>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</si>
  <si>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</si>
  <si>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</si>
  <si>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</si>
  <si>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</si>
  <si>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</si>
  <si>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</si>
  <si>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</si>
  <si>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</si>
  <si>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</si>
  <si>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</si>
  <si>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</si>
  <si>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</si>
  <si>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</si>
  <si>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</si>
  <si>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</si>
  <si>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</si>
  <si>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</si>
  <si>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</si>
  <si>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</si>
  <si>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</si>
  <si>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</si>
  <si>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</si>
  <si>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</si>
  <si>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</si>
  <si>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</si>
  <si>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</si>
  <si>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</si>
  <si>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</si>
  <si>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</si>
  <si>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</si>
  <si>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</si>
  <si>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</si>
  <si>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</si>
  <si>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</si>
  <si>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</si>
  <si>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</si>
  <si>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</si>
  <si>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</si>
  <si>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</si>
  <si>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</si>
  <si>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</si>
  <si>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</si>
  <si>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</si>
  <si>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</si>
  <si>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</si>
  <si>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</si>
  <si>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</si>
  <si>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</si>
  <si>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</si>
  <si>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</si>
  <si>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</si>
  <si>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</si>
  <si>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</si>
  <si>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</si>
  <si>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</si>
  <si>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</si>
  <si>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</si>
  <si>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</si>
  <si>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</si>
  <si>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</si>
  <si>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</si>
  <si>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</si>
  <si>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</si>
  <si>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</si>
  <si>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</si>
  <si>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</si>
  <si>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</si>
  <si>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</si>
  <si>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</si>
  <si>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</si>
  <si>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</si>
  <si>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</si>
  <si>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</si>
  <si>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</si>
  <si>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</si>
  <si>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</si>
  <si>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</si>
  <si>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</si>
  <si>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</si>
  <si>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</si>
  <si>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</si>
  <si>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</si>
  <si>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</si>
  <si>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</si>
  <si>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</si>
  <si>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</si>
  <si>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</si>
  <si>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</si>
  <si>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</si>
  <si>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</si>
  <si>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</si>
  <si>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</si>
  <si>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</si>
  <si>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</si>
  <si>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</si>
  <si>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</si>
  <si>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</si>
  <si>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</si>
  <si>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</si>
  <si>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</si>
  <si>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</si>
  <si>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</si>
  <si>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</si>
  <si>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</si>
  <si>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</si>
  <si>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</si>
  <si>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</si>
  <si>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</si>
  <si>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</si>
  <si>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</si>
  <si>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</si>
  <si>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</si>
  <si>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</si>
  <si>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</si>
  <si>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</si>
  <si>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</si>
  <si>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</si>
  <si>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</si>
  <si>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</si>
  <si>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</si>
  <si>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</si>
  <si>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</si>
  <si>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</si>
  <si>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</si>
  <si>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</si>
  <si>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</si>
  <si>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</si>
  <si>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</si>
  <si>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</si>
  <si>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</si>
  <si>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</si>
  <si>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</si>
  <si>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</si>
  <si>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</si>
  <si>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</si>
  <si>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</si>
  <si>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</si>
  <si>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</si>
  <si>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</si>
  <si>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</si>
  <si>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</si>
  <si>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</si>
  <si>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</si>
  <si>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</si>
  <si>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</si>
  <si>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</si>
  <si>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</si>
  <si>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</si>
  <si>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</si>
  <si>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</si>
  <si>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</si>
  <si>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</si>
  <si>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</si>
  <si>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</si>
  <si>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</si>
  <si>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</si>
  <si>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</si>
  <si>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</si>
  <si>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</si>
  <si>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</si>
  <si>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</si>
  <si>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</si>
  <si>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</si>
  <si>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</si>
  <si>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</si>
  <si>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</si>
  <si>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</si>
  <si>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</si>
  <si>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</si>
  <si>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</si>
  <si>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</si>
  <si>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</si>
  <si>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</si>
  <si>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</si>
  <si>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</si>
  <si>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</si>
  <si>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</si>
  <si>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</si>
  <si>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</si>
  <si>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</si>
  <si>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</si>
  <si>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</si>
  <si>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</si>
  <si>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</si>
  <si>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</si>
  <si>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</si>
  <si>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</si>
  <si>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</si>
  <si>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</si>
  <si>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</si>
  <si>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</si>
  <si>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</si>
  <si>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</si>
  <si>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</si>
  <si>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</si>
  <si>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</si>
  <si>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</si>
  <si>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</si>
  <si>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</si>
  <si>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</si>
  <si>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</si>
  <si>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</si>
  <si>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</si>
  <si>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</si>
  <si>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</si>
  <si>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</si>
  <si>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</si>
  <si>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</si>
  <si>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</si>
  <si>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</si>
  <si>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</si>
  <si>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</si>
  <si>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</si>
  <si>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</si>
  <si>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</si>
  <si>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</si>
  <si>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</si>
  <si>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</si>
  <si>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</si>
  <si>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</si>
  <si>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</si>
  <si>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</si>
  <si>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</si>
  <si>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</si>
  <si>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</si>
  <si>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</si>
  <si>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</si>
  <si>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</si>
  <si>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</si>
  <si>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</si>
  <si>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</si>
  <si>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</si>
  <si>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</si>
  <si>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</si>
  <si>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</si>
  <si>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</si>
  <si>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</si>
  <si>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</si>
  <si>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</si>
  <si>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</si>
  <si>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</si>
  <si>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</si>
  <si>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</si>
  <si>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</si>
  <si>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</si>
  <si>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</si>
  <si>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</si>
  <si>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</si>
  <si>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</si>
  <si>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</si>
  <si>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</si>
  <si>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</si>
  <si>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</si>
  <si>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</si>
  <si>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</si>
  <si>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</si>
  <si>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</si>
  <si>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</si>
  <si>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</si>
  <si>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</si>
  <si>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</si>
  <si>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</si>
  <si>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</si>
  <si>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</si>
  <si>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</si>
  <si>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</si>
  <si>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</si>
  <si>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</si>
  <si>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</si>
  <si>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</si>
  <si>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</si>
  <si>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</si>
  <si>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</si>
  <si>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</si>
  <si>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</si>
  <si>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</si>
  <si>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</si>
  <si>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</si>
  <si>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</si>
  <si>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</si>
  <si>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</si>
  <si>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</si>
  <si>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</si>
  <si>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</si>
  <si>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</si>
  <si>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</si>
  <si>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</si>
  <si>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</si>
  <si>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</si>
  <si>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</si>
  <si>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</si>
  <si>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</si>
  <si>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</si>
  <si>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</si>
  <si>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</si>
  <si>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</si>
  <si>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</si>
  <si>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</si>
  <si>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</si>
  <si>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</si>
  <si>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</si>
  <si>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</si>
  <si>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</si>
  <si>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</si>
  <si>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</si>
  <si>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</si>
  <si>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</si>
  <si>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</si>
  <si>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</si>
  <si>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</si>
  <si>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</si>
  <si>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</si>
  <si>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</si>
  <si>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</si>
  <si>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</si>
  <si>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</si>
  <si>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</si>
  <si>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</si>
  <si>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</si>
  <si>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</si>
  <si>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</si>
  <si>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</si>
  <si>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</si>
  <si>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</si>
  <si>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</si>
  <si>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</si>
  <si>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</si>
  <si>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</si>
  <si>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</si>
  <si>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</si>
  <si>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</si>
  <si>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</si>
  <si>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</si>
  <si>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</si>
  <si>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</si>
  <si>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</si>
  <si>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</si>
  <si>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</si>
  <si>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</si>
  <si>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</si>
  <si>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</si>
  <si>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</si>
  <si>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</si>
  <si>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</si>
  <si>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</si>
  <si>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</si>
  <si>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</si>
  <si>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</si>
  <si>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</si>
  <si>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</si>
  <si>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</si>
  <si>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</si>
  <si>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</si>
  <si>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</si>
  <si>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</si>
  <si>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</si>
  <si>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</si>
  <si>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</si>
  <si>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</si>
  <si>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</si>
  <si>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</si>
  <si>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</si>
  <si>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</si>
  <si>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</si>
  <si>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</si>
  <si>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</si>
  <si>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</si>
  <si>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</si>
  <si>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</si>
  <si>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</si>
  <si>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</si>
  <si>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</si>
  <si>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</si>
  <si>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</si>
  <si>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</si>
  <si>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</si>
  <si>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</si>
  <si>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</si>
  <si>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</si>
  <si>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</si>
  <si>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</si>
  <si>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</si>
  <si>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</si>
  <si>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</si>
  <si>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</si>
  <si>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</si>
  <si>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</si>
  <si>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</si>
  <si>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</si>
  <si>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</si>
  <si>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</si>
  <si>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</si>
  <si>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</si>
  <si>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</si>
  <si>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</si>
  <si>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</si>
  <si>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</si>
  <si>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</si>
  <si>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</si>
  <si>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</si>
  <si>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</si>
  <si>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</si>
  <si>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</si>
  <si>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</si>
  <si>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</si>
  <si>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</si>
  <si>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</si>
  <si>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</si>
  <si>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</si>
  <si>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</si>
  <si>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</si>
  <si>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</si>
  <si>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</si>
  <si>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</si>
  <si>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</si>
  <si>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</si>
  <si>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</si>
  <si>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</si>
  <si>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</si>
  <si>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</si>
  <si>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</si>
  <si>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</si>
  <si>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</si>
  <si>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</si>
  <si>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</si>
  <si>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</si>
  <si>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</si>
  <si>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</si>
  <si>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</si>
  <si>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</si>
  <si>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</si>
  <si>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</si>
  <si>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</si>
  <si>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</si>
  <si>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</si>
  <si>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</si>
  <si>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</si>
  <si>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</si>
  <si>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</si>
  <si>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</si>
  <si>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</si>
  <si>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</si>
  <si>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</si>
  <si>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</si>
  <si>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</si>
  <si>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</si>
  <si>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</si>
  <si>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</si>
  <si>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</si>
  <si>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</si>
  <si>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</si>
  <si>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</si>
  <si>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</si>
  <si>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</si>
  <si>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</si>
  <si>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</si>
  <si>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</si>
  <si>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</si>
  <si>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</si>
  <si>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</si>
  <si>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</si>
  <si>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</si>
  <si>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</si>
  <si>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</si>
  <si>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</si>
  <si>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</si>
  <si>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</si>
  <si>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</si>
  <si>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</si>
  <si>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</si>
  <si>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</si>
  <si>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</si>
  <si>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</si>
  <si>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</si>
  <si>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</si>
  <si>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</si>
  <si>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</si>
  <si>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</si>
  <si>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</si>
  <si>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</si>
  <si>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</si>
  <si>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</si>
  <si>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</si>
  <si>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</si>
  <si>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</si>
  <si>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</si>
  <si>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</si>
  <si>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</si>
  <si>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</si>
  <si>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</si>
  <si>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</si>
  <si>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</si>
  <si>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</si>
  <si>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</si>
  <si>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</si>
  <si>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</si>
  <si>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</si>
  <si>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</si>
  <si>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</si>
  <si>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</si>
  <si>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</si>
  <si>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</si>
  <si>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</si>
  <si>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</si>
  <si>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</si>
  <si>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</si>
  <si>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</si>
  <si>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</si>
  <si>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</si>
  <si>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</si>
  <si>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</si>
  <si>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</si>
  <si>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</si>
  <si>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</si>
  <si>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</si>
  <si>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</si>
  <si>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</si>
  <si>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</si>
  <si>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</si>
  <si>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</si>
  <si>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</si>
  <si>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</si>
  <si>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</si>
  <si>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</si>
  <si>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</si>
  <si>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</si>
  <si>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</si>
  <si>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</si>
  <si>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</si>
  <si>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</si>
  <si>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</si>
  <si>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</si>
  <si>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</si>
  <si>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</si>
  <si>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</si>
  <si>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</si>
  <si>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</si>
  <si>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</si>
  <si>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</si>
  <si>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</si>
  <si>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</si>
  <si>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</si>
  <si>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</si>
  <si>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</si>
  <si>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</si>
  <si>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</si>
  <si>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</si>
  <si>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</si>
  <si>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</si>
  <si>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</si>
  <si>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</si>
  <si>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</si>
  <si>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</si>
  <si>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</si>
  <si>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</si>
  <si>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</si>
  <si>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</si>
  <si>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</si>
  <si>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</si>
  <si>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</si>
  <si>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</si>
  <si>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</si>
  <si>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</si>
  <si>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</si>
  <si>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</si>
  <si>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</si>
  <si>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</si>
  <si>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</si>
  <si>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</si>
  <si>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</si>
  <si>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</si>
  <si>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</si>
  <si>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</si>
  <si>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</si>
  <si>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</si>
  <si>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</si>
  <si>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</si>
  <si>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</si>
  <si>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</si>
  <si>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</si>
  <si>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</si>
  <si>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</si>
  <si>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</si>
  <si>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</si>
  <si>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</si>
  <si>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</si>
  <si>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</si>
  <si>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</si>
  <si>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</si>
  <si>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</si>
  <si>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</si>
  <si>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</si>
  <si>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</si>
  <si>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</si>
  <si>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</si>
  <si>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</si>
  <si>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</si>
  <si>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</si>
  <si>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</si>
  <si>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</si>
  <si>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</si>
  <si>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</si>
  <si>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</si>
  <si>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</si>
  <si>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</si>
  <si>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</si>
  <si>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</si>
  <si>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</si>
  <si>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</si>
  <si>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</si>
  <si>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</si>
  <si>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</si>
  <si>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</si>
  <si>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</si>
  <si>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</si>
  <si>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</si>
  <si>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</si>
  <si>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</si>
  <si>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</si>
  <si>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</si>
  <si>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</si>
  <si>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</si>
  <si>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</si>
  <si>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</si>
  <si>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</si>
  <si>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</si>
  <si>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</si>
  <si>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</si>
  <si>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</si>
  <si>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</si>
  <si>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</si>
  <si>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</si>
  <si>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</si>
  <si>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</si>
  <si>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</si>
  <si>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</si>
  <si>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</si>
  <si>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</si>
  <si>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</si>
  <si>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</si>
  <si>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</si>
  <si>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</si>
  <si>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</si>
  <si>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</si>
  <si>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</si>
  <si>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</si>
  <si>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</si>
  <si>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</si>
  <si>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</si>
  <si>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</si>
  <si>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</si>
  <si>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</si>
  <si>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</si>
  <si>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</si>
  <si>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</si>
  <si>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</si>
  <si>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</si>
  <si>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</si>
  <si>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</si>
  <si>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</si>
  <si>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</si>
  <si>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</si>
  <si>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</si>
  <si>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</si>
  <si>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</si>
  <si>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</si>
  <si>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</si>
  <si>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</si>
  <si>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</si>
  <si>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</si>
  <si>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</si>
  <si>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</si>
  <si>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</si>
  <si>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</si>
  <si>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</si>
  <si>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</si>
  <si>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</si>
  <si>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</si>
  <si>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</si>
  <si>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</si>
  <si>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</si>
  <si>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</si>
  <si>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</si>
  <si>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</si>
  <si>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</si>
  <si>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</si>
  <si>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</si>
  <si>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</si>
  <si>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</si>
  <si>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</si>
  <si>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</si>
  <si>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</si>
  <si>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</si>
  <si>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</si>
  <si>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</si>
  <si>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</si>
  <si>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</si>
  <si>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</si>
  <si>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</si>
  <si>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</si>
  <si>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</si>
  <si>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</si>
  <si>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</si>
  <si>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</si>
  <si>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</si>
  <si>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</si>
  <si>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</si>
  <si>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</si>
  <si>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</si>
  <si>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</si>
  <si>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</si>
  <si>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</si>
  <si>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</si>
  <si>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</si>
  <si>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</si>
  <si>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</si>
  <si>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</si>
  <si>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</si>
  <si>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</si>
  <si>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</si>
  <si>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</si>
  <si>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</si>
  <si>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</si>
  <si>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</si>
  <si>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</si>
  <si>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</si>
  <si>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</si>
  <si>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</si>
  <si>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</si>
  <si>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</si>
  <si>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</si>
  <si>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</si>
  <si>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</si>
  <si>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</si>
  <si>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</si>
  <si>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</si>
  <si>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</si>
  <si>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</si>
  <si>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</si>
  <si>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</si>
  <si>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</si>
  <si>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</si>
  <si>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</si>
  <si>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</si>
  <si>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</si>
  <si>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</si>
  <si>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</si>
  <si>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</si>
  <si>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</si>
  <si>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</si>
  <si>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</si>
  <si>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</si>
  <si>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</si>
  <si>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</si>
  <si>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</si>
  <si>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</si>
  <si>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</si>
  <si>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</si>
  <si>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</si>
  <si>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</si>
  <si>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</si>
  <si>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</si>
  <si>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</si>
  <si>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</si>
  <si>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</si>
  <si>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</si>
  <si>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</si>
  <si>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</si>
  <si>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</si>
  <si>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</si>
  <si>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</si>
  <si>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</si>
  <si>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</si>
  <si>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</si>
  <si>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</si>
  <si>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</si>
  <si>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</si>
  <si>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</si>
  <si>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</si>
  <si>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</si>
  <si>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</si>
  <si>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</si>
  <si>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</si>
  <si>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</si>
  <si>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</si>
  <si>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</si>
  <si>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</si>
  <si>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</si>
  <si>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</si>
  <si>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</si>
  <si>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</si>
  <si>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</si>
  <si>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</si>
  <si>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</si>
  <si>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</si>
  <si>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</si>
  <si>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</si>
  <si>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</si>
  <si>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</si>
  <si>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</si>
  <si>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</si>
  <si>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</si>
  <si>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</si>
  <si>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</si>
  <si>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</si>
  <si>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</si>
  <si>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</si>
  <si>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</si>
  <si>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</si>
  <si>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</si>
  <si>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</si>
  <si>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</si>
  <si>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</si>
  <si>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</si>
  <si>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</si>
  <si>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</si>
  <si>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</si>
  <si>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</si>
  <si>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</si>
  <si>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</si>
  <si>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</si>
  <si>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</si>
  <si>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</si>
  <si>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</si>
  <si>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</si>
  <si>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</si>
  <si>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</si>
  <si>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</si>
  <si>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</si>
  <si>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</si>
  <si>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</si>
  <si>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</si>
  <si>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</si>
  <si>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</si>
  <si>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</si>
  <si>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</si>
  <si>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</si>
  <si>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</si>
  <si>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</si>
  <si>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</si>
  <si>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</si>
  <si>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</si>
  <si>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</si>
  <si>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</si>
  <si>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</si>
  <si>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</si>
  <si>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</si>
  <si>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</si>
  <si>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</si>
  <si>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</si>
  <si>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</si>
  <si>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</si>
  <si>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</si>
  <si>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</si>
  <si>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</si>
  <si>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</si>
  <si>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</si>
  <si>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</si>
  <si>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</si>
  <si>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</si>
  <si>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</si>
  <si>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</si>
  <si>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</si>
  <si>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</si>
  <si>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</si>
  <si>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</si>
  <si>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</si>
  <si>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</si>
  <si>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</si>
  <si>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</si>
  <si>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</si>
  <si>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</si>
  <si>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</si>
  <si>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</si>
  <si>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</si>
  <si>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</si>
  <si>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</si>
  <si>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</si>
  <si>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</si>
  <si>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</si>
  <si>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</si>
  <si>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</si>
  <si>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</si>
  <si>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</si>
  <si>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</si>
  <si>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</si>
  <si>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</si>
  <si>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</si>
  <si>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</si>
  <si>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</si>
  <si>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</si>
  <si>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</si>
  <si>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</si>
  <si>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</si>
  <si>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</si>
  <si>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</si>
  <si>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</si>
  <si>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</si>
  <si>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</si>
  <si>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</si>
  <si>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</si>
  <si>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</si>
  <si>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</si>
  <si>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</si>
  <si>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</si>
  <si>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</si>
  <si>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</si>
  <si>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</si>
  <si>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</si>
  <si>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</si>
  <si>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</si>
  <si>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</si>
  <si>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</si>
  <si>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</si>
  <si>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</si>
  <si>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</si>
  <si>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</si>
  <si>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</si>
  <si>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</si>
  <si>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</si>
  <si>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</si>
  <si>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</si>
  <si>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</si>
  <si>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</si>
  <si>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</si>
  <si>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</si>
  <si>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</si>
  <si>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</si>
  <si>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</si>
  <si>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</si>
  <si>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</si>
  <si>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</si>
  <si>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</si>
  <si>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</si>
  <si>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</si>
  <si>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</si>
  <si>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</si>
  <si>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</si>
  <si>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</si>
  <si>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</si>
  <si>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</si>
  <si>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</si>
  <si>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</si>
  <si>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</si>
  <si>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</si>
  <si>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</si>
  <si>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</si>
  <si>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</si>
  <si>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</si>
  <si>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</si>
  <si>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</si>
  <si>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</si>
  <si>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</si>
  <si>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</si>
  <si>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</si>
  <si>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</si>
  <si>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</si>
  <si>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</si>
  <si>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</si>
  <si>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</si>
  <si>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</si>
  <si>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</si>
  <si>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</si>
  <si>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</si>
  <si>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</si>
  <si>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</si>
  <si>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</si>
  <si>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</si>
  <si>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</si>
  <si>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</si>
  <si>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</si>
  <si>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</si>
  <si>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</si>
  <si>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</si>
  <si>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</si>
  <si>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</si>
  <si>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</si>
  <si>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</si>
  <si>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</si>
  <si>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</si>
  <si>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</si>
  <si>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</si>
  <si>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</si>
  <si>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</si>
  <si>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</si>
  <si>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</si>
  <si>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</si>
  <si>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</si>
  <si>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</si>
  <si>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</si>
  <si>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</si>
  <si>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</si>
  <si>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</si>
  <si>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</si>
  <si>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</si>
  <si>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</si>
  <si>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</si>
  <si>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</si>
  <si>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</si>
  <si>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</si>
  <si>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</si>
  <si>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</si>
  <si>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</si>
  <si>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</si>
  <si>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</si>
  <si>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</si>
  <si>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</si>
  <si>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</si>
  <si>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</si>
  <si>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</si>
  <si>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</si>
  <si>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</si>
  <si>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</si>
  <si>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</si>
  <si>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</si>
  <si>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</si>
  <si>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</si>
  <si>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</si>
  <si>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</si>
  <si>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</si>
  <si>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</si>
  <si>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</si>
  <si>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</si>
  <si>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</si>
  <si>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</si>
  <si>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</si>
  <si>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</si>
  <si>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</si>
  <si>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</si>
  <si>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</si>
  <si>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</si>
  <si>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</si>
  <si>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</si>
  <si>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</si>
  <si>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</si>
  <si>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</si>
  <si>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</si>
  <si>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</si>
  <si>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</si>
  <si>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</si>
  <si>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</si>
  <si>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</si>
  <si>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</si>
  <si>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</si>
  <si>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</si>
  <si>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</si>
  <si>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</si>
  <si>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</si>
  <si>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</si>
  <si>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</si>
  <si>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</si>
  <si>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</si>
  <si>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</si>
  <si>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</si>
  <si>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</si>
  <si>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</si>
  <si>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</si>
  <si>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</si>
  <si>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</si>
  <si>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</si>
  <si>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</si>
  <si>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</si>
  <si>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</si>
  <si>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</si>
  <si>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</si>
  <si>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</si>
  <si>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</si>
  <si>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</si>
  <si>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</si>
  <si>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</si>
  <si>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</si>
  <si>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</si>
  <si>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</si>
  <si>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</si>
  <si>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</si>
  <si>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</si>
  <si>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</si>
  <si>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</si>
  <si>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</si>
  <si>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</si>
  <si>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</si>
  <si>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</si>
  <si>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</si>
  <si>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</si>
  <si>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</si>
  <si>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</si>
  <si>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</si>
  <si>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</si>
  <si>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</si>
  <si>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</si>
  <si>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</si>
  <si>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</si>
  <si>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</si>
  <si>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</si>
  <si>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</si>
  <si>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</si>
  <si>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</si>
  <si>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</si>
  <si>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</si>
  <si>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</si>
  <si>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</si>
  <si>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</si>
  <si>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</si>
  <si>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</si>
  <si>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</si>
  <si>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</si>
  <si>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</si>
  <si>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</si>
  <si>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</si>
  <si>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</si>
  <si>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</si>
  <si>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</si>
  <si>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</si>
  <si>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</si>
  <si>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</si>
  <si>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</si>
  <si>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</si>
  <si>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</si>
  <si>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</si>
  <si>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</si>
  <si>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</si>
  <si>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</si>
  <si>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</si>
  <si>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</si>
  <si>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</si>
  <si>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</si>
  <si>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</si>
  <si>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</si>
  <si>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</si>
  <si>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</si>
  <si>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</si>
  <si>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</si>
  <si>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</si>
  <si>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</si>
  <si>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</si>
  <si>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</si>
  <si>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</si>
  <si>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</si>
  <si>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</si>
  <si>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</si>
  <si>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</si>
  <si>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</si>
  <si>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</si>
  <si>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</si>
  <si>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</si>
  <si>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</si>
  <si>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</si>
  <si>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</si>
  <si>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</si>
  <si>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</si>
  <si>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</si>
  <si>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</si>
  <si>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</si>
  <si>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</si>
  <si>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</si>
  <si>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</si>
  <si>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</si>
  <si>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</si>
  <si>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</si>
  <si>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</si>
  <si>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</si>
  <si>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</si>
  <si>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</si>
  <si>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</si>
  <si>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</si>
  <si>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</si>
  <si>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</si>
  <si>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</si>
  <si>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</si>
  <si>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</si>
  <si>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</si>
  <si>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</si>
  <si>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</si>
  <si>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</si>
  <si>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</si>
  <si>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</si>
  <si>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</si>
  <si>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</si>
  <si>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</si>
  <si>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</si>
  <si>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</si>
  <si>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</si>
  <si>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</si>
  <si>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</si>
  <si>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</si>
  <si>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</si>
  <si>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</si>
  <si>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</si>
  <si>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</si>
  <si>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</si>
  <si>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</si>
  <si>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</si>
  <si>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</si>
  <si>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</si>
  <si>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</si>
  <si>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</si>
  <si>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</si>
  <si>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</si>
  <si>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</si>
  <si>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</si>
  <si>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</si>
  <si>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</si>
  <si>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</si>
  <si>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</si>
  <si>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</si>
  <si>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</si>
  <si>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</si>
  <si>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</si>
  <si>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</si>
  <si>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</si>
  <si>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</si>
  <si>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</si>
  <si>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</si>
  <si>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</si>
  <si>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</si>
  <si>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</si>
  <si>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</si>
  <si>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</si>
  <si>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</si>
  <si>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</si>
  <si>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</si>
  <si>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</si>
  <si>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</si>
  <si>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</si>
  <si>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</si>
  <si>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</si>
  <si>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</si>
  <si>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</si>
  <si>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</si>
  <si>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</si>
  <si>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</si>
  <si>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</si>
  <si>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</si>
  <si>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</si>
  <si>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</si>
  <si>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</si>
  <si>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</si>
  <si>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</si>
  <si>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</si>
  <si>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</si>
  <si>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</si>
  <si>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</si>
  <si>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</si>
  <si>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</si>
  <si>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</si>
  <si>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</si>
  <si>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</si>
  <si>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</si>
  <si>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</si>
  <si>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</si>
  <si>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</si>
  <si>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</si>
  <si>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</si>
  <si>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</si>
  <si>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</si>
  <si>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</si>
  <si>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</si>
  <si>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</si>
  <si>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</si>
  <si>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</si>
  <si>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</si>
  <si>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</si>
  <si>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</si>
  <si>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</si>
  <si>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</si>
  <si>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</si>
  <si>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</si>
  <si>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</si>
  <si>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</si>
  <si>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</si>
  <si>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</si>
  <si>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</si>
  <si>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</si>
  <si>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</si>
  <si>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</si>
  <si>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</si>
  <si>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</si>
  <si>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</si>
  <si>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</si>
  <si>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</si>
  <si>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</si>
  <si>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</si>
  <si>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</si>
  <si>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</si>
  <si>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</si>
  <si>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</si>
  <si>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</si>
  <si>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</si>
  <si>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</si>
  <si>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</si>
  <si>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</si>
  <si>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</si>
  <si>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</si>
  <si>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</si>
  <si>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</si>
  <si>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</si>
  <si>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</si>
  <si>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</si>
  <si>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</si>
  <si>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</si>
  <si>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</si>
  <si>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</si>
  <si>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</si>
  <si>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</si>
  <si>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</si>
  <si>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</si>
  <si>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</si>
  <si>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</si>
  <si>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</si>
  <si>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</si>
  <si>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</si>
  <si>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</si>
  <si>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</si>
  <si>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</si>
  <si>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</si>
  <si>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</si>
  <si>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</si>
  <si>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</si>
  <si>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</si>
  <si>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</si>
  <si>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</si>
  <si>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</si>
  <si>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</si>
  <si>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</si>
  <si>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</si>
  <si>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</si>
  <si>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</si>
  <si>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</si>
  <si>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</si>
  <si>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</si>
  <si>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</si>
  <si>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</si>
  <si>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</si>
  <si>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</si>
  <si>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</si>
  <si>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</si>
  <si>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</si>
  <si>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</si>
  <si>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</si>
  <si>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</si>
  <si>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</si>
  <si>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</si>
  <si>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</si>
  <si>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</si>
  <si>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</si>
  <si>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</si>
  <si>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</si>
  <si>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</si>
  <si>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</si>
  <si>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</si>
  <si>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</si>
  <si>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</si>
  <si>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</si>
  <si>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</si>
  <si>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</si>
  <si>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</si>
  <si>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</si>
  <si>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</si>
  <si>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</si>
  <si>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</si>
  <si>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</si>
  <si>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</si>
  <si>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</si>
  <si>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</si>
  <si>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</si>
  <si>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</si>
  <si>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</si>
  <si>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</si>
  <si>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</si>
  <si>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</si>
  <si>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</si>
  <si>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</si>
  <si>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</si>
  <si>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</si>
  <si>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</si>
  <si>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</si>
  <si>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</si>
  <si>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</si>
  <si>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</si>
  <si>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</si>
  <si>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</si>
  <si>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</si>
  <si>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</si>
  <si>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</si>
  <si>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</si>
  <si>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</si>
  <si>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</si>
  <si>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</si>
  <si>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</si>
  <si>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</si>
  <si>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</si>
  <si>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</si>
  <si>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</si>
  <si>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</si>
  <si>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</si>
  <si>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</si>
  <si>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</si>
  <si>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</si>
  <si>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</si>
  <si>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</si>
  <si>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</si>
  <si>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</si>
  <si>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</si>
  <si>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</si>
  <si>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</si>
  <si>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</si>
  <si>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</si>
  <si>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</si>
  <si>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</si>
  <si>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</si>
  <si>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</si>
  <si>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</si>
  <si>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</si>
  <si>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</si>
  <si>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</si>
  <si>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</si>
  <si>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</si>
  <si>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</si>
  <si>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</si>
  <si>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</si>
  <si>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</si>
  <si>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</si>
  <si>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</si>
  <si>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</si>
  <si>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</si>
  <si>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</si>
  <si>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</si>
  <si>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</si>
  <si>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</si>
  <si>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</si>
  <si>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</si>
  <si>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</si>
  <si>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</si>
  <si>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</si>
  <si>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</si>
  <si>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</si>
  <si>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</si>
  <si>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</si>
  <si>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</si>
  <si>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</si>
  <si>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</si>
  <si>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</si>
  <si>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</si>
  <si>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</si>
  <si>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</si>
  <si>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</si>
  <si>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</si>
  <si>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</si>
  <si>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</si>
  <si>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</si>
  <si>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</si>
  <si>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</si>
  <si>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</si>
  <si>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</si>
  <si>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</si>
  <si>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</si>
  <si>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</si>
  <si>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</si>
  <si>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</si>
  <si>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</si>
  <si>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</si>
  <si>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</si>
  <si>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</si>
  <si>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</si>
  <si>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</si>
  <si>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</si>
  <si>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</si>
  <si>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</si>
  <si>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</si>
  <si>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</si>
  <si>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</si>
  <si>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</si>
  <si>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</si>
  <si>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</si>
  <si>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</si>
  <si>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</si>
  <si>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</si>
  <si>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</si>
  <si>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</si>
  <si>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</si>
  <si>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</si>
  <si>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</si>
  <si>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</si>
  <si>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</si>
  <si>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</si>
  <si>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</si>
  <si>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</si>
  <si>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</si>
  <si>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</si>
  <si>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</si>
  <si>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</si>
  <si>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</si>
  <si>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</si>
  <si>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</si>
  <si>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</si>
  <si>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</si>
  <si>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</si>
  <si>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</si>
  <si>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</si>
  <si>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</si>
  <si>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</si>
  <si>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</si>
  <si>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</si>
  <si>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</si>
  <si>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</si>
  <si>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</si>
  <si>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</si>
  <si>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</si>
  <si>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</si>
  <si>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</si>
  <si>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</si>
  <si>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</si>
  <si>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</si>
  <si>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</si>
  <si>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</si>
  <si>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</si>
  <si>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</si>
  <si>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</si>
  <si>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</si>
  <si>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</si>
  <si>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</si>
  <si>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</si>
  <si>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</si>
  <si>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</si>
  <si>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</si>
  <si>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</si>
  <si>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</si>
  <si>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</si>
  <si>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</si>
  <si>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</si>
  <si>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</si>
  <si>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</si>
  <si>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</si>
  <si>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</si>
  <si>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</si>
  <si>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</si>
  <si>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</si>
  <si>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</si>
  <si>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</si>
  <si>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</si>
  <si>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</si>
  <si>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</si>
  <si>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</si>
  <si>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</si>
  <si>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</si>
  <si>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</si>
  <si>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</si>
  <si>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</si>
  <si>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</si>
  <si>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</si>
  <si>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</si>
  <si>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</si>
  <si>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</si>
  <si>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</si>
  <si>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</si>
  <si>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</si>
  <si>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</si>
  <si>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</si>
  <si>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</si>
  <si>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</si>
  <si>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</si>
  <si>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</si>
  <si>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</si>
  <si>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</si>
  <si>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</si>
  <si>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</si>
  <si>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</si>
  <si>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</si>
  <si>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</si>
  <si>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</si>
  <si>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</si>
  <si>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</si>
  <si>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</si>
  <si>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</si>
  <si>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</si>
  <si>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</si>
  <si>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</si>
  <si>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</si>
  <si>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</si>
  <si>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</si>
  <si>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</si>
  <si>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</si>
  <si>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</si>
  <si>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</si>
  <si>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</si>
  <si>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</si>
  <si>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</si>
  <si>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</si>
  <si>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</si>
  <si>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</si>
  <si>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</si>
  <si>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</si>
  <si>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</si>
  <si>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</si>
  <si>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</si>
  <si>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</si>
  <si>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</si>
  <si>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</si>
  <si>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</si>
  <si>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</si>
  <si>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</si>
  <si>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</si>
  <si>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</si>
  <si>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</si>
  <si>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</si>
  <si>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</si>
  <si>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</si>
  <si>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</si>
  <si>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</si>
  <si>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</si>
  <si>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</si>
  <si>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</si>
  <si>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</si>
  <si>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</si>
  <si>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</si>
  <si>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</si>
  <si>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</si>
  <si>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</si>
  <si>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</si>
  <si>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</si>
  <si>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</si>
  <si>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</si>
  <si>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</si>
  <si>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</si>
  <si>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</si>
  <si>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</si>
  <si>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</si>
  <si>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</si>
  <si>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</si>
  <si>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</si>
  <si>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</si>
  <si>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</si>
  <si>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</si>
  <si>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</si>
  <si>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</si>
  <si>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</si>
  <si>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</si>
  <si>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</si>
  <si>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</si>
  <si>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</si>
  <si>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</si>
  <si>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</si>
  <si>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</si>
  <si>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</si>
  <si>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</si>
  <si>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</si>
  <si>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</si>
  <si>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</si>
  <si>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</si>
  <si>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</si>
  <si>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</si>
  <si>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</si>
  <si>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</si>
  <si>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</si>
  <si>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</si>
  <si>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</si>
  <si>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</si>
  <si>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</si>
  <si>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</si>
  <si>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</si>
  <si>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</si>
  <si>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</si>
  <si>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</si>
  <si>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</si>
  <si>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</si>
  <si>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</si>
  <si>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</si>
  <si>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</si>
  <si>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</si>
  <si>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</si>
  <si>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</si>
  <si>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</si>
  <si>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</si>
  <si>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</si>
  <si>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</si>
  <si>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</si>
  <si>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</si>
  <si>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</si>
  <si>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</si>
  <si>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</si>
  <si>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</si>
  <si>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</si>
  <si>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</si>
  <si>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</si>
  <si>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</si>
  <si>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</si>
  <si>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</si>
  <si>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</si>
  <si>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</si>
  <si>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</si>
  <si>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</si>
  <si>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</si>
  <si>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</si>
  <si>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</si>
  <si>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</si>
  <si>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</si>
  <si>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</si>
  <si>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</si>
  <si>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</si>
  <si>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</si>
  <si>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</si>
  <si>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</si>
  <si>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</si>
  <si>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</si>
  <si>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</si>
  <si>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</si>
  <si>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</si>
  <si>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</si>
  <si>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</si>
  <si>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</si>
  <si>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</si>
  <si>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</si>
  <si>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</si>
  <si>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</si>
  <si>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</si>
  <si>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</si>
  <si>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</si>
  <si>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</si>
  <si>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</si>
  <si>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</si>
  <si>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</si>
  <si>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</si>
  <si>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</si>
  <si>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</si>
  <si>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</si>
  <si>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</si>
  <si>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</si>
  <si>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</si>
  <si>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</si>
  <si>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</si>
  <si>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</si>
  <si>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</si>
  <si>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</si>
  <si>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</si>
  <si>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</si>
  <si>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</si>
  <si>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</si>
  <si>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</si>
  <si>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</si>
  <si>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</si>
  <si>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</si>
  <si>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</si>
  <si>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</si>
  <si>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</si>
  <si>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</si>
  <si>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</si>
  <si>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</si>
  <si>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</si>
  <si>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</si>
  <si>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</si>
  <si>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</si>
  <si>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</si>
  <si>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</si>
  <si>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</si>
  <si>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</si>
  <si>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</si>
  <si>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</si>
  <si>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</si>
  <si>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</si>
  <si>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</si>
  <si>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</si>
  <si>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</si>
  <si>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</si>
  <si>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</si>
  <si>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</si>
  <si>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</si>
  <si>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</si>
  <si>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</si>
  <si>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</si>
  <si>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</si>
  <si>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</si>
  <si>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</si>
  <si>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</si>
  <si>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</si>
  <si>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</si>
  <si>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</si>
  <si>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</si>
  <si>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</si>
  <si>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</si>
  <si>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</si>
  <si>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</si>
  <si>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</si>
  <si>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</si>
  <si>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</si>
  <si>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</si>
  <si>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</si>
  <si>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</si>
  <si>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</si>
  <si>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</si>
  <si>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</si>
  <si>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</si>
  <si>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</si>
  <si>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</si>
  <si>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</si>
  <si>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</si>
  <si>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</si>
  <si>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</si>
  <si>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</si>
  <si>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</si>
  <si>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</si>
  <si>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</si>
  <si>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</si>
  <si>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</si>
  <si>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</si>
  <si>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</si>
  <si>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</si>
  <si>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</si>
  <si>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</si>
  <si>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</si>
  <si>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</si>
  <si>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</si>
  <si>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</si>
  <si>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</si>
  <si>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</si>
  <si>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</si>
  <si>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</si>
  <si>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</si>
  <si>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</si>
  <si>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</si>
  <si>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</si>
  <si>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</si>
  <si>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</si>
  <si>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</si>
  <si>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</si>
  <si>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</si>
  <si>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</si>
  <si>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</si>
  <si>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</si>
  <si>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</si>
  <si>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</si>
  <si>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</si>
  <si>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</si>
  <si>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</si>
  <si>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</si>
  <si>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</si>
  <si>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</si>
  <si>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</si>
  <si>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</si>
  <si>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</si>
  <si>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</si>
  <si>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</si>
  <si>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</si>
  <si>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</si>
  <si>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</si>
  <si>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</si>
  <si>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</si>
  <si>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</si>
  <si>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</si>
  <si>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</si>
  <si>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</si>
  <si>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</si>
  <si>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</si>
  <si>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</si>
  <si>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</si>
  <si>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</si>
  <si>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</si>
  <si>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</si>
  <si>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</si>
  <si>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</si>
  <si>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</si>
  <si>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</si>
  <si>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</si>
  <si>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</si>
  <si>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</si>
  <si>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</si>
  <si>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</si>
  <si>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</si>
  <si>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</si>
  <si>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</si>
  <si>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</si>
  <si>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</si>
  <si>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</si>
  <si>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</si>
  <si>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</si>
  <si>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</si>
  <si>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</si>
  <si>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</si>
  <si>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</si>
  <si>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</si>
  <si>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</si>
  <si>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</si>
  <si>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</si>
  <si>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</si>
  <si>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</si>
  <si>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</si>
  <si>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</si>
  <si>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</si>
  <si>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</si>
  <si>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</si>
  <si>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</si>
  <si>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</si>
  <si>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</si>
  <si>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</si>
  <si>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</si>
  <si>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</si>
  <si>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</si>
  <si>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</si>
  <si>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</si>
  <si>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</si>
  <si>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</si>
  <si>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</si>
  <si>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</si>
  <si>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</si>
  <si>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</si>
  <si>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</si>
  <si>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</si>
  <si>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</si>
  <si>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</si>
  <si>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</si>
  <si>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</si>
  <si>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</si>
  <si>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</si>
  <si>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</si>
  <si>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</si>
  <si>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</si>
  <si>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</si>
  <si>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</si>
  <si>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</si>
  <si>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</si>
  <si>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</si>
  <si>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</si>
  <si>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</si>
  <si>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</si>
  <si>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</si>
  <si>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</si>
  <si>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</si>
  <si>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</si>
  <si>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</si>
  <si>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</si>
  <si>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</si>
  <si>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</si>
  <si>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</si>
  <si>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</si>
  <si>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</si>
  <si>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</si>
  <si>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</si>
  <si>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</si>
  <si>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</si>
  <si>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</si>
  <si>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</si>
  <si>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</si>
  <si>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</si>
  <si>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</si>
  <si>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</si>
  <si>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</si>
  <si>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</si>
  <si>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</si>
  <si>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</si>
  <si>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</si>
  <si>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</si>
  <si>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</si>
  <si>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</si>
  <si>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</si>
  <si>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</si>
  <si>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</si>
  <si>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</si>
  <si>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</si>
  <si>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</si>
  <si>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</si>
  <si>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</si>
  <si>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</si>
  <si>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</si>
  <si>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</si>
  <si>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</si>
  <si>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</si>
  <si>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</si>
  <si>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</si>
  <si>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</si>
  <si>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</si>
  <si>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</si>
  <si>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</si>
  <si>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</si>
  <si>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</si>
  <si>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</si>
  <si>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</si>
  <si>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</si>
  <si>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</si>
  <si>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</si>
  <si>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</si>
  <si>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</si>
  <si>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</si>
  <si>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</si>
  <si>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</si>
  <si>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</si>
  <si>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</si>
  <si>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</si>
  <si>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</si>
  <si>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</si>
  <si>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</si>
  <si>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</si>
  <si>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</si>
  <si>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</si>
  <si>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</si>
  <si>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</si>
  <si>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</si>
  <si>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</si>
  <si>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</si>
  <si>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</si>
  <si>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</si>
  <si>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</si>
  <si>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</si>
  <si>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</si>
  <si>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</si>
  <si>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</si>
  <si>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</si>
  <si>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</si>
  <si>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</si>
  <si>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</si>
  <si>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</si>
  <si>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</si>
  <si>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</si>
  <si>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</si>
  <si>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</si>
  <si>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</si>
  <si>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</si>
  <si>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</si>
  <si>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</si>
  <si>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</si>
  <si>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</si>
  <si>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</si>
  <si>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</si>
  <si>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</si>
  <si>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</si>
  <si>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</si>
  <si>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</si>
  <si>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</si>
  <si>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</si>
  <si>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</si>
  <si>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</si>
  <si>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</si>
  <si>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</si>
  <si>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</si>
  <si>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</si>
  <si>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</si>
  <si>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</si>
  <si>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</si>
  <si>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</si>
  <si>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</si>
  <si>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</si>
  <si>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</si>
  <si>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</si>
  <si>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</si>
  <si>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</si>
  <si>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</si>
  <si>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</si>
  <si>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</si>
  <si>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</si>
  <si>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</si>
  <si>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</si>
  <si>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</si>
  <si>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</si>
  <si>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</si>
  <si>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</si>
  <si>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</si>
  <si>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</si>
  <si>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</si>
  <si>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</si>
  <si>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</si>
  <si>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</si>
  <si>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</si>
  <si>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</si>
  <si>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</si>
  <si>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</si>
  <si>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</si>
  <si>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</si>
  <si>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</si>
  <si>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</si>
  <si>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</si>
  <si>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</si>
  <si>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</si>
  <si>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</si>
  <si>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</si>
  <si>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</si>
  <si>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</si>
  <si>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</si>
  <si>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</si>
  <si>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</si>
  <si>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</si>
  <si>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</si>
  <si>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</si>
  <si>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</si>
  <si>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</si>
  <si>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</si>
  <si>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</si>
  <si>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</si>
  <si>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</si>
  <si>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</si>
  <si>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</si>
  <si>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</si>
  <si>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</si>
  <si>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</si>
  <si>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</si>
  <si>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</si>
  <si>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</si>
  <si>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</si>
  <si>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</si>
  <si>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</si>
  <si>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</si>
  <si>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</si>
  <si>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</si>
  <si>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</si>
  <si>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</si>
  <si>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</si>
  <si>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</si>
  <si>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</si>
  <si>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</si>
  <si>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</si>
  <si>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</si>
  <si>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</si>
  <si>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</si>
  <si>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</si>
  <si>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</si>
  <si>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</si>
  <si>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</si>
  <si>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</si>
  <si>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</si>
  <si>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</si>
  <si>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</si>
  <si>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</si>
  <si>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</si>
  <si>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</si>
  <si>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</si>
  <si>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</si>
  <si>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</si>
  <si>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</si>
  <si>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</si>
  <si>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</si>
  <si>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</si>
  <si>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</si>
  <si>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</si>
  <si>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</si>
  <si>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</si>
  <si>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</si>
  <si>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</si>
  <si>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</si>
  <si>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</si>
  <si>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</si>
  <si>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</si>
  <si>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</si>
  <si>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</si>
  <si>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</si>
  <si>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</si>
  <si>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</si>
  <si>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</si>
  <si>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</si>
  <si>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</si>
  <si>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</si>
  <si>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</si>
  <si>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</si>
  <si>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</si>
  <si>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</si>
  <si>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</si>
  <si>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</si>
  <si>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</si>
  <si>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</si>
  <si>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</si>
  <si>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</si>
  <si>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</si>
  <si>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</si>
  <si>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</si>
  <si>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</si>
  <si>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</si>
  <si>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</si>
  <si>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</si>
  <si>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</si>
  <si>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</si>
  <si>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</si>
  <si>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</si>
  <si>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</si>
  <si>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</si>
  <si>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</si>
  <si>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</si>
  <si>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</si>
  <si>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</si>
  <si>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</si>
  <si>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</si>
  <si>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</si>
  <si>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</si>
  <si>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</si>
  <si>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</si>
  <si>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</si>
  <si>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</si>
  <si>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</si>
  <si>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</si>
  <si>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</si>
  <si>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</si>
  <si>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</si>
  <si>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</si>
  <si>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</si>
  <si>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</si>
  <si>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</si>
  <si>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</si>
  <si>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</si>
  <si>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</si>
  <si>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</si>
  <si>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</si>
  <si>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</si>
  <si>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</si>
  <si>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</si>
  <si>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</si>
  <si>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</si>
  <si>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</si>
  <si>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</si>
  <si>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</si>
  <si>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</si>
  <si>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</si>
  <si>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</si>
  <si>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</si>
  <si>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</si>
  <si>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</si>
  <si>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</si>
  <si>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</si>
  <si>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</si>
  <si>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</si>
  <si>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</si>
  <si>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</si>
  <si>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</si>
  <si>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</si>
  <si>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</si>
  <si>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</si>
  <si>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</si>
  <si>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</si>
  <si>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</si>
  <si>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</si>
  <si>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</si>
  <si>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</si>
  <si>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</si>
  <si>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</si>
  <si>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</si>
  <si>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</si>
  <si>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</si>
  <si>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</si>
  <si>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</si>
  <si>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</si>
  <si>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</si>
  <si>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</si>
  <si>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</si>
  <si>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</si>
  <si>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</si>
  <si>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</si>
  <si>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</si>
  <si>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</si>
  <si>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</si>
  <si>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</si>
  <si>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</si>
  <si>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</si>
  <si>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</si>
  <si>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</si>
  <si>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</si>
  <si>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</si>
  <si>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</si>
  <si>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</si>
  <si>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</si>
  <si>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</si>
  <si>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</si>
  <si>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</si>
  <si>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</si>
  <si>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</si>
  <si>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</si>
  <si>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</si>
  <si>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</si>
  <si>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</si>
  <si>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</si>
  <si>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</si>
  <si>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</si>
  <si>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</si>
  <si>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</si>
  <si>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</si>
  <si>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</si>
  <si>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</si>
  <si>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</si>
  <si>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</si>
  <si>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</si>
  <si>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</si>
  <si>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</si>
  <si>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</si>
  <si>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</si>
  <si>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</si>
  <si>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</si>
  <si>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</si>
  <si>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</si>
  <si>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</si>
  <si>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</si>
  <si>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</si>
  <si>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</si>
  <si>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</si>
  <si>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</si>
  <si>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</si>
  <si>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</si>
  <si>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</si>
  <si>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</si>
  <si>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</si>
  <si>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</si>
  <si>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</si>
  <si>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</si>
  <si>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</si>
  <si>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</si>
  <si>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</si>
  <si>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</si>
  <si>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</si>
  <si>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</si>
  <si>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</si>
  <si>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</si>
  <si>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</si>
  <si>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</si>
  <si>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</si>
  <si>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</si>
  <si>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</si>
  <si>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</si>
  <si>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</si>
  <si>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</si>
  <si>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</si>
  <si>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</si>
  <si>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</si>
  <si>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</si>
  <si>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</si>
  <si>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</si>
  <si>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</si>
  <si>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</si>
  <si>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</si>
  <si>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</si>
  <si>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</si>
  <si>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</si>
  <si>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</si>
  <si>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</si>
  <si>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</si>
  <si>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</si>
  <si>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</si>
  <si>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</si>
  <si>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</si>
  <si>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</si>
  <si>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</si>
  <si>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</si>
  <si>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</si>
  <si>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</si>
  <si>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</si>
  <si>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</si>
  <si>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</si>
  <si>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</si>
  <si>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</si>
  <si>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</si>
  <si>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</si>
  <si>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</si>
  <si>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</si>
  <si>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</si>
  <si>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</si>
  <si>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</si>
  <si>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</si>
  <si>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</si>
  <si>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</si>
  <si>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</si>
  <si>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</si>
  <si>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</si>
  <si>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</si>
  <si>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</si>
  <si>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</si>
  <si>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</si>
  <si>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</si>
  <si>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</si>
  <si>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</si>
  <si>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</si>
  <si>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</si>
  <si>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</si>
  <si>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</si>
  <si>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</si>
  <si>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</si>
  <si>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</si>
  <si>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</si>
  <si>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</si>
  <si>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</si>
  <si>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</si>
  <si>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</si>
  <si>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</si>
  <si>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</si>
  <si>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</si>
  <si>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</si>
  <si>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</si>
  <si>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</si>
  <si>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</si>
  <si>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</si>
  <si>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</si>
  <si>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</si>
  <si>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</si>
  <si>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</si>
  <si>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</si>
  <si>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</si>
  <si>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</si>
  <si>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</si>
  <si>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</si>
  <si>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</si>
  <si>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</si>
  <si>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</si>
  <si>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</si>
  <si>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</si>
  <si>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</si>
  <si>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</si>
  <si>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</si>
  <si>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</si>
  <si>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</si>
  <si>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</si>
  <si>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</si>
  <si>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</si>
  <si>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</si>
  <si>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</si>
  <si>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</si>
  <si>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</si>
  <si>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</si>
  <si>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</si>
  <si>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</si>
  <si>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</si>
  <si>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</si>
  <si>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</si>
  <si>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</si>
  <si>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</si>
  <si>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</si>
  <si>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</si>
  <si>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</si>
  <si>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</si>
  <si>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</si>
  <si>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</si>
  <si>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</si>
  <si>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</si>
  <si>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</si>
  <si>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</si>
  <si>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</si>
  <si>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</si>
  <si>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</si>
  <si>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</si>
  <si>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</si>
  <si>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</si>
  <si>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</si>
  <si>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</si>
  <si>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</si>
  <si>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</si>
  <si>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</si>
  <si>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</si>
  <si>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</si>
  <si>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</si>
  <si>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</si>
  <si>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</si>
  <si>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</si>
  <si>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</si>
  <si>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</si>
  <si>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</si>
  <si>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</si>
  <si>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</si>
  <si>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</si>
  <si>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</si>
  <si>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</si>
  <si>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</si>
  <si>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</si>
  <si>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</si>
  <si>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</si>
  <si>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</si>
  <si>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</si>
  <si>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</si>
  <si>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</si>
  <si>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</si>
  <si>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</si>
  <si>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</si>
  <si>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</si>
  <si>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</si>
  <si>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</si>
  <si>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</si>
  <si>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</si>
  <si>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</si>
  <si>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</si>
  <si>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</si>
  <si>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</si>
  <si>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</si>
  <si>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</si>
  <si>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</si>
  <si>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</si>
  <si>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</si>
  <si>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</si>
  <si>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</si>
  <si>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</si>
  <si>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</si>
  <si>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</si>
  <si>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</si>
  <si>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</si>
  <si>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</si>
  <si>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</si>
  <si>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</si>
  <si>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</si>
  <si>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</si>
  <si>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</si>
  <si>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</si>
  <si>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</si>
  <si>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</si>
  <si>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</si>
  <si>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</si>
  <si>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</si>
  <si>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</si>
  <si>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</si>
  <si>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</si>
  <si>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</si>
  <si>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</si>
  <si>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</si>
  <si>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</si>
  <si>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</si>
  <si>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</si>
  <si>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</si>
  <si>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</si>
  <si>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</si>
  <si>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</si>
  <si>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</si>
  <si>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</si>
  <si>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</si>
  <si>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</si>
  <si>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</si>
  <si>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</si>
  <si>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</si>
  <si>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</si>
  <si>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</si>
  <si>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</si>
  <si>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</si>
  <si>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</si>
  <si>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</si>
  <si>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</si>
  <si>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</si>
  <si>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</si>
  <si>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</si>
  <si>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</si>
  <si>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</si>
  <si>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</si>
  <si>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</si>
  <si>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</si>
  <si>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</si>
  <si>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</si>
  <si>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</si>
  <si>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</si>
  <si>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</si>
  <si>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</si>
  <si>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</si>
  <si>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</si>
  <si>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</si>
  <si>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</si>
  <si>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</si>
  <si>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</si>
  <si>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</si>
  <si>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</si>
  <si>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</si>
  <si>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</si>
  <si>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</si>
  <si>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</si>
  <si>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</si>
  <si>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</si>
  <si>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</si>
  <si>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</si>
  <si>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</si>
  <si>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</si>
  <si>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</si>
  <si>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</si>
  <si>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</si>
  <si>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</si>
  <si>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</si>
  <si>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</si>
  <si>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</si>
  <si>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</si>
  <si>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</si>
  <si>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</si>
  <si>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</si>
  <si>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</si>
  <si>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</si>
  <si>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</si>
  <si>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</si>
  <si>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</si>
  <si>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</si>
  <si>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</si>
  <si>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</si>
  <si>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</si>
  <si>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</si>
  <si>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</si>
  <si>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</si>
  <si>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</si>
  <si>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</si>
  <si>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</si>
  <si>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</si>
  <si>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</si>
  <si>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</si>
  <si>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</si>
  <si>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</si>
  <si>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</si>
  <si>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</si>
  <si>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</si>
  <si>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</si>
  <si>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</si>
  <si>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</si>
  <si>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</si>
  <si>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</si>
  <si>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</si>
  <si>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</si>
  <si>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</si>
  <si>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</si>
  <si>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</si>
  <si>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</si>
  <si>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</si>
  <si>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</si>
  <si>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</si>
  <si>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</si>
  <si>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</si>
  <si>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</si>
  <si>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</si>
  <si>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</si>
  <si>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</si>
  <si>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</si>
  <si>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</si>
  <si>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</si>
  <si>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</si>
  <si>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</si>
  <si>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</si>
  <si>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</si>
  <si>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</si>
  <si>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</si>
  <si>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</si>
  <si>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</si>
  <si>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</si>
  <si>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</si>
  <si>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</si>
  <si>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</si>
  <si>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</si>
  <si>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</si>
  <si>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</si>
  <si>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</si>
  <si>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</si>
  <si>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</si>
  <si>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</si>
  <si>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</si>
  <si>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</si>
  <si>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</si>
  <si>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</si>
  <si>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</si>
  <si>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</si>
  <si>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</si>
  <si>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</si>
  <si>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</si>
  <si>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</si>
  <si>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</si>
  <si>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</si>
  <si>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</si>
  <si>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</si>
  <si>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</si>
  <si>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</si>
  <si>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</si>
  <si>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</si>
  <si>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</si>
  <si>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</si>
  <si>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</si>
  <si>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</si>
  <si>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</si>
  <si>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</si>
  <si>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</si>
  <si>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</si>
  <si>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</si>
  <si>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</si>
  <si>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</si>
  <si>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</si>
  <si>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</si>
  <si>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</si>
  <si>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</si>
  <si>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</si>
  <si>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</si>
  <si>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</si>
  <si>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</si>
  <si>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</si>
  <si>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</si>
  <si>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</si>
  <si>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</si>
  <si>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</si>
  <si>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</si>
  <si>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</si>
  <si>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</si>
  <si>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</si>
  <si>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</si>
  <si>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</si>
  <si>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</si>
  <si>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</si>
  <si>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</si>
  <si>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</si>
  <si>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</si>
  <si>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</si>
  <si>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</si>
  <si>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</si>
  <si>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</si>
  <si>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</si>
  <si>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</si>
  <si>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</si>
  <si>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</si>
  <si>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</si>
  <si>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</si>
  <si>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</si>
  <si>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</si>
  <si>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</si>
  <si>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</si>
  <si>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</si>
  <si>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</si>
  <si>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</si>
  <si>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</si>
  <si>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</si>
  <si>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</si>
  <si>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</si>
  <si>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</si>
  <si>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</si>
  <si>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</si>
  <si>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</si>
  <si>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</si>
  <si>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</si>
  <si>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</si>
  <si>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</si>
  <si>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</si>
  <si>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</si>
  <si>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</si>
  <si>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</si>
  <si>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</si>
  <si>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</si>
  <si>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</si>
  <si>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</si>
  <si>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</si>
  <si>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</si>
  <si>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</si>
  <si>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</si>
  <si>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</si>
  <si>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</si>
  <si>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</si>
  <si>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</si>
  <si>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</si>
  <si>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</si>
  <si>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</si>
  <si>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</si>
  <si>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</si>
  <si>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</si>
  <si>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</si>
  <si>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</si>
  <si>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</si>
  <si>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</si>
  <si>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</si>
  <si>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</si>
  <si>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</si>
  <si>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</si>
  <si>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</si>
  <si>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</si>
  <si>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</si>
  <si>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</si>
  <si>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</si>
  <si>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</si>
  <si>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</si>
  <si>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</si>
  <si>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</si>
  <si>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</si>
  <si>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</si>
  <si>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</si>
  <si>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</si>
  <si>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</si>
  <si>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</si>
  <si>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</si>
  <si>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</si>
  <si>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</si>
  <si>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</si>
  <si>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</si>
  <si>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</si>
  <si>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</si>
  <si>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</si>
  <si>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</si>
  <si>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</si>
  <si>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</si>
  <si>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</si>
  <si>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</si>
  <si>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</si>
  <si>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</si>
  <si>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</si>
  <si>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</si>
  <si>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</si>
  <si>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</si>
  <si>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</si>
  <si>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</si>
  <si>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</si>
  <si>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</si>
  <si>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</si>
  <si>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</si>
  <si>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</si>
  <si>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</si>
  <si>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</si>
  <si>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</si>
  <si>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</si>
  <si>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</si>
  <si>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</si>
  <si>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</si>
  <si>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</si>
  <si>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</si>
  <si>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</si>
  <si>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</si>
  <si>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</si>
  <si>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</si>
  <si>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</si>
  <si>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</si>
  <si>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</si>
  <si>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</si>
  <si>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</si>
  <si>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</si>
  <si>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</si>
  <si>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</si>
  <si>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</si>
  <si>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</si>
  <si>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</si>
  <si>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</si>
  <si>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</si>
  <si>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</si>
  <si>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</si>
  <si>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</si>
  <si>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</si>
  <si>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</si>
  <si>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</si>
  <si>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</si>
  <si>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</si>
  <si>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</si>
  <si>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</si>
  <si>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</si>
  <si>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</si>
  <si>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</si>
  <si>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</si>
  <si>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</si>
  <si>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</si>
  <si>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</si>
  <si>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</si>
  <si>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</si>
  <si>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</si>
  <si>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</si>
  <si>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</si>
  <si>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</si>
  <si>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</si>
  <si>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</si>
  <si>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</si>
  <si>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</si>
  <si>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</si>
  <si>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</si>
  <si>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</si>
  <si>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</si>
  <si>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</si>
  <si>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</si>
  <si>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</si>
  <si>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</si>
  <si>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</si>
  <si>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</si>
  <si>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</si>
  <si>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</si>
  <si>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</si>
  <si>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</si>
  <si>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</si>
  <si>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</si>
  <si>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</si>
  <si>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</si>
  <si>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</si>
  <si>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</si>
  <si>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</si>
  <si>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</si>
  <si>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</si>
  <si>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</si>
  <si>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</si>
  <si>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</si>
  <si>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</si>
  <si>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</si>
  <si>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</si>
  <si>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</si>
  <si>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</si>
  <si>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</si>
  <si>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</si>
  <si>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</si>
  <si>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</si>
  <si>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</si>
  <si>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</si>
  <si>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</si>
  <si>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</si>
  <si>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</si>
  <si>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</si>
  <si>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</si>
  <si>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</si>
  <si>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</si>
  <si>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</si>
  <si>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</si>
  <si>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</si>
  <si>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</si>
  <si>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</si>
  <si>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</si>
  <si>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</si>
  <si>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</si>
  <si>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</si>
  <si>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</si>
  <si>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</si>
  <si>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</si>
  <si>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</si>
  <si>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</si>
  <si>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</si>
  <si>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</si>
  <si>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</si>
  <si>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</si>
  <si>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</si>
  <si>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</si>
  <si>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</si>
  <si>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</si>
  <si>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</si>
  <si>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</si>
  <si>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</si>
  <si>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</si>
  <si>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</si>
  <si>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</si>
  <si>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</si>
  <si>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</si>
  <si>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</si>
  <si>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</si>
  <si>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</si>
  <si>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</si>
  <si>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</si>
  <si>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</si>
  <si>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</si>
  <si>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</si>
  <si>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</si>
  <si>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</si>
  <si>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</si>
  <si>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</si>
  <si>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</si>
  <si>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</si>
  <si>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</si>
  <si>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</si>
  <si>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</si>
  <si>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</si>
  <si>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</si>
  <si>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</si>
  <si>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</si>
  <si>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</si>
  <si>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</si>
  <si>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</si>
  <si>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</si>
  <si>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</si>
  <si>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</si>
  <si>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</si>
  <si>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</si>
  <si>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</si>
  <si>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</si>
  <si>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</si>
  <si>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</si>
  <si>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</si>
  <si>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</si>
  <si>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</si>
  <si>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</si>
  <si>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</si>
  <si>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</si>
  <si>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</si>
  <si>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</si>
  <si>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</si>
  <si>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</si>
  <si>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</si>
  <si>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</si>
  <si>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</si>
  <si>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</si>
  <si>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</si>
  <si>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</si>
  <si>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</si>
  <si>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</si>
  <si>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</si>
  <si>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</si>
  <si>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</si>
  <si>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</si>
  <si>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</si>
  <si>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</si>
  <si>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</si>
  <si>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</si>
  <si>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</si>
  <si>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</si>
  <si>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</si>
  <si>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</si>
  <si>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</si>
  <si>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</si>
  <si>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</si>
  <si>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</si>
  <si>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</si>
  <si>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</si>
  <si>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</si>
  <si>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</si>
  <si>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</si>
  <si>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</si>
  <si>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</si>
  <si>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</si>
  <si>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</si>
  <si>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</si>
  <si>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</si>
  <si>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</si>
  <si>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</si>
  <si>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</si>
  <si>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</si>
  <si>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</si>
  <si>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</si>
  <si>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</si>
  <si>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</si>
  <si>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</si>
  <si>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</si>
  <si>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</si>
  <si>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</si>
  <si>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</si>
  <si>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</si>
  <si>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</si>
  <si>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</si>
  <si>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</si>
  <si>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</si>
  <si>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</si>
  <si>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</si>
  <si>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</si>
  <si>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</si>
  <si>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</si>
  <si>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</si>
  <si>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</si>
  <si>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</si>
  <si>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</si>
  <si>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</si>
  <si>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</si>
  <si>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</si>
  <si>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</si>
  <si>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</si>
  <si>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</si>
  <si>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</si>
  <si>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</si>
  <si>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</si>
  <si>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</si>
  <si>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</si>
  <si>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</si>
  <si>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</si>
  <si>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</si>
  <si>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</si>
  <si>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</si>
  <si>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</si>
  <si>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</si>
  <si>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</si>
  <si>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</si>
  <si>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</si>
  <si>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</si>
  <si>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</si>
  <si>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</si>
  <si>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</si>
  <si>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</si>
  <si>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</si>
  <si>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</si>
  <si>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</si>
  <si>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</si>
  <si>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</si>
  <si>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</si>
  <si>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</si>
  <si>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</si>
  <si>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</si>
  <si>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</si>
  <si>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</si>
  <si>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</si>
  <si>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</si>
  <si>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</si>
  <si>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</si>
  <si>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</si>
  <si>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</si>
  <si>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</si>
  <si>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</si>
  <si>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</si>
  <si>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</si>
  <si>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</si>
  <si>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</si>
  <si>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</si>
  <si>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</si>
  <si>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</si>
  <si>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</si>
  <si>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</si>
  <si>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</si>
  <si>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</si>
  <si>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</si>
  <si>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</si>
  <si>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</si>
  <si>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</si>
  <si>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</si>
  <si>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</si>
  <si>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</si>
  <si>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</si>
  <si>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</si>
  <si>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</si>
  <si>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</si>
  <si>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</si>
  <si>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</si>
  <si>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</si>
  <si>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</si>
  <si>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</si>
  <si>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</si>
  <si>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</si>
  <si>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</si>
  <si>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</si>
  <si>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</si>
  <si>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</si>
  <si>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</si>
  <si>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</si>
  <si>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</si>
  <si>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</si>
  <si>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</si>
  <si>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</si>
  <si>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</si>
  <si>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</si>
  <si>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</si>
  <si>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</si>
  <si>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</si>
  <si>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</si>
  <si>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</si>
  <si>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</si>
  <si>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</si>
  <si>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</si>
  <si>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</si>
  <si>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</si>
  <si>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</si>
  <si>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</si>
  <si>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</si>
  <si>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</si>
  <si>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</si>
  <si>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</si>
  <si>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</si>
  <si>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</si>
  <si>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</si>
  <si>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</si>
  <si>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</si>
  <si>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</si>
  <si>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</si>
  <si>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</si>
  <si>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</si>
  <si>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</si>
  <si>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</si>
  <si>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</si>
  <si>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</si>
  <si>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</si>
  <si>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</si>
  <si>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</si>
  <si>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</si>
  <si>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</si>
  <si>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</si>
  <si>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</si>
  <si>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</si>
  <si>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</si>
  <si>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</si>
  <si>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</si>
  <si>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</si>
  <si>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</si>
  <si>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</si>
  <si>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</si>
  <si>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</si>
  <si>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</si>
  <si>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</si>
  <si>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</si>
  <si>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</si>
  <si>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</si>
  <si>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</si>
  <si>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</si>
  <si>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</si>
  <si>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</si>
  <si>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</si>
  <si>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</si>
  <si>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</si>
  <si>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</si>
  <si>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</si>
  <si>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</si>
  <si>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</si>
  <si>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</si>
  <si>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</si>
  <si>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</si>
  <si>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</si>
  <si>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</si>
  <si>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</si>
  <si>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</si>
  <si>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</si>
  <si>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</si>
  <si>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</si>
  <si>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</si>
  <si>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</si>
  <si>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</si>
  <si>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</si>
  <si>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</si>
  <si>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</si>
  <si>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</si>
  <si>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</si>
  <si>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</si>
  <si>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</si>
  <si>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</si>
  <si>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</si>
  <si>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</si>
  <si>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</si>
  <si>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</si>
  <si>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</si>
  <si>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</si>
  <si>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</si>
  <si>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</si>
  <si>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</si>
  <si>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</si>
  <si>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</si>
  <si>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</si>
  <si>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</si>
  <si>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</si>
  <si>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</si>
  <si>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</si>
  <si>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</si>
  <si>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</si>
  <si>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</si>
  <si>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</si>
  <si>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</si>
  <si>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</si>
  <si>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</si>
  <si>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</si>
  <si>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</si>
  <si>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</si>
  <si>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</si>
  <si>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</si>
  <si>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</si>
  <si>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</si>
  <si>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</si>
  <si>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</si>
  <si>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</si>
  <si>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</si>
  <si>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</si>
  <si>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</si>
  <si>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</si>
  <si>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</si>
  <si>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</si>
  <si>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</si>
  <si>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</si>
  <si>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</si>
  <si>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</si>
  <si>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</si>
  <si>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</si>
  <si>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</si>
  <si>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</si>
  <si>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</si>
  <si>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</si>
  <si>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</si>
  <si>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</si>
  <si>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</si>
  <si>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</si>
  <si>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</si>
  <si>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</si>
  <si>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</si>
  <si>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</si>
  <si>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</si>
  <si>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</si>
  <si>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</si>
  <si>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</si>
  <si>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</si>
  <si>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</si>
  <si>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</si>
  <si>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</si>
  <si>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</si>
  <si>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</si>
  <si>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</si>
  <si>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</si>
  <si>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</si>
  <si>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</si>
  <si>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</si>
  <si>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</si>
  <si>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</si>
  <si>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</si>
  <si>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</si>
  <si>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</si>
  <si>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</si>
  <si>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</si>
  <si>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</si>
  <si>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</si>
  <si>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</si>
  <si>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</si>
  <si>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</si>
  <si>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</si>
  <si>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</si>
  <si>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</si>
  <si>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</si>
  <si>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</si>
  <si>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</si>
  <si>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</si>
  <si>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</si>
  <si>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</si>
  <si>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</si>
  <si>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</si>
  <si>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</si>
  <si>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</si>
  <si>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</si>
  <si>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</si>
  <si>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</si>
  <si>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</si>
  <si>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</si>
  <si>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</si>
  <si>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</si>
  <si>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</si>
  <si>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</si>
  <si>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</si>
  <si>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</si>
  <si>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</si>
  <si>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</si>
  <si>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</si>
  <si>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</si>
  <si>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</si>
  <si>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</si>
  <si>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</si>
  <si>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</si>
  <si>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</si>
  <si>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</si>
  <si>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</si>
  <si>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</si>
  <si>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</si>
  <si>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</si>
  <si>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</si>
  <si>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</si>
  <si>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</si>
  <si>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</si>
  <si>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</si>
  <si>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</si>
  <si>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</si>
  <si>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</si>
  <si>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</si>
  <si>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</si>
  <si>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</si>
  <si>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</si>
  <si>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</si>
  <si>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</si>
  <si>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</si>
  <si>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</si>
  <si>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</si>
  <si>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</si>
  <si>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</si>
  <si>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</si>
  <si>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</si>
  <si>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</si>
  <si>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</si>
  <si>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</si>
  <si>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</si>
  <si>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</si>
  <si>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</si>
  <si>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</si>
  <si>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</si>
  <si>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</si>
  <si>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</si>
  <si>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</si>
  <si>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</si>
  <si>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</si>
  <si>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</si>
  <si>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</si>
  <si>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</si>
  <si>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</si>
  <si>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</si>
  <si>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</si>
  <si>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</si>
  <si>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</si>
  <si>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</si>
  <si>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</si>
  <si>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</si>
  <si>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</si>
  <si>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</si>
  <si>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</si>
  <si>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</si>
  <si>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</si>
  <si>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</si>
  <si>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</si>
  <si>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</si>
  <si>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</si>
  <si>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</si>
  <si>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</si>
  <si>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</si>
  <si>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</si>
  <si>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</si>
  <si>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</si>
  <si>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</si>
  <si>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</si>
  <si>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</si>
  <si>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</si>
  <si>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</si>
  <si>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</si>
  <si>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</si>
  <si>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</si>
  <si>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</si>
  <si>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</si>
  <si>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</si>
  <si>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</si>
  <si>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</si>
  <si>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</si>
  <si>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</si>
  <si>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</si>
  <si>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</si>
  <si>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</si>
  <si>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</si>
  <si>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</si>
  <si>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</si>
  <si>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</si>
  <si>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</si>
  <si>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</si>
  <si>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</si>
  <si>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</si>
  <si>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</si>
  <si>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</si>
  <si>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</si>
  <si>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</si>
  <si>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</si>
  <si>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</si>
  <si>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</si>
  <si>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</si>
  <si>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</si>
  <si>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</si>
  <si>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</si>
  <si>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</si>
  <si>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</si>
  <si>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</si>
  <si>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</si>
  <si>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</si>
  <si>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</si>
  <si>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</si>
  <si>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</si>
  <si>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</si>
  <si>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</si>
  <si>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</si>
  <si>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</si>
  <si>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</si>
  <si>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</si>
  <si>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</si>
  <si>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</si>
  <si>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</si>
  <si>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</si>
  <si>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</si>
  <si>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</si>
  <si>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</si>
  <si>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</si>
  <si>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</si>
  <si>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</si>
  <si>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</si>
  <si>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</si>
  <si>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</si>
  <si>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</si>
  <si>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</si>
  <si>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</si>
  <si>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</si>
  <si>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</si>
  <si>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</si>
  <si>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</si>
  <si>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</si>
  <si>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</si>
  <si>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</si>
  <si>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</si>
  <si>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</si>
  <si>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</si>
  <si>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</si>
  <si>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</si>
  <si>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</si>
  <si>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</si>
  <si>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</si>
  <si>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</si>
  <si>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</si>
  <si>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</si>
  <si>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</si>
  <si>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</si>
  <si>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</si>
  <si>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</si>
  <si>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</si>
  <si>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</si>
  <si>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</si>
  <si>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</si>
  <si>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</si>
  <si>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</si>
  <si>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</si>
  <si>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</si>
  <si>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</si>
  <si>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</si>
  <si>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</si>
  <si>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</si>
  <si>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</si>
  <si>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</si>
  <si>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</si>
  <si>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</si>
  <si>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</si>
  <si>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</si>
  <si>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</si>
  <si>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</si>
  <si>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</si>
  <si>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</si>
  <si>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</si>
  <si>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</si>
  <si>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</si>
  <si>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</si>
  <si>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</si>
  <si>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</si>
  <si>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</si>
  <si>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</si>
  <si>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</si>
  <si>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</si>
  <si>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</si>
  <si>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</si>
  <si>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</si>
  <si>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</si>
  <si>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</si>
  <si>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</si>
  <si>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</si>
  <si>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</si>
  <si>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</si>
  <si>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</si>
  <si>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</si>
  <si>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</si>
  <si>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</si>
  <si>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</si>
  <si>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</si>
  <si>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</si>
  <si>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</si>
  <si>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</si>
  <si>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</si>
  <si>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</si>
  <si>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</si>
  <si>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</si>
  <si>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</si>
  <si>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</si>
  <si>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</si>
  <si>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</si>
  <si>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</si>
  <si>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</si>
  <si>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</si>
  <si>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</si>
  <si>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</si>
  <si>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</si>
  <si>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</si>
  <si>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</si>
  <si>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</si>
  <si>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</si>
  <si>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</si>
  <si>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</si>
  <si>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</si>
  <si>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</si>
  <si>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</si>
  <si>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</si>
  <si>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</si>
  <si>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</si>
  <si>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</si>
  <si>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</si>
  <si>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</si>
  <si>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</si>
  <si>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</si>
  <si>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</si>
  <si>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</si>
  <si>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</si>
  <si>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</si>
  <si>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</si>
  <si>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</si>
  <si>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</si>
  <si>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</si>
  <si>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</si>
  <si>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</si>
  <si>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</si>
  <si>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</si>
  <si>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</si>
  <si>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</si>
  <si>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</si>
  <si>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</si>
  <si>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</si>
  <si>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</si>
  <si>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</si>
  <si>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</si>
  <si>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</si>
  <si>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</si>
  <si>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</si>
  <si>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</si>
  <si>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</si>
  <si>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</si>
  <si>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</si>
  <si>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</si>
  <si>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</si>
  <si>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</si>
  <si>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</si>
  <si>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</si>
  <si>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</si>
  <si>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</si>
  <si>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</si>
  <si>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</si>
  <si>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</si>
  <si>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</si>
  <si>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</si>
  <si>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</si>
  <si>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</si>
  <si>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</si>
  <si>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</si>
  <si>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</si>
  <si>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</si>
  <si>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</si>
  <si>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</si>
  <si>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</si>
  <si>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</si>
  <si>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</si>
  <si>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</si>
  <si>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</si>
  <si>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</si>
  <si>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</si>
  <si>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</si>
  <si>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</si>
  <si>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</si>
  <si>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</si>
  <si>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</si>
  <si>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</si>
  <si>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</si>
  <si>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</si>
  <si>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</si>
  <si>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</si>
  <si>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</si>
  <si>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</si>
  <si>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</si>
  <si>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</si>
  <si>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</si>
  <si>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</si>
  <si>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</si>
  <si>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</si>
  <si>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</si>
  <si>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</si>
  <si>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</si>
  <si>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</si>
  <si>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</si>
  <si>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</si>
  <si>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</si>
  <si>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</si>
  <si>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</si>
  <si>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</si>
  <si>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</si>
  <si>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</si>
  <si>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</si>
  <si>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</si>
  <si>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</si>
  <si>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</si>
  <si>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</si>
  <si>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</si>
  <si>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</si>
  <si>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</si>
  <si>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</si>
  <si>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</si>
  <si>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</si>
  <si>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</si>
  <si>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</si>
  <si>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</si>
  <si>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</si>
  <si>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</si>
  <si>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</si>
  <si>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</si>
  <si>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</si>
  <si>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</si>
  <si>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</si>
  <si>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</si>
  <si>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</si>
  <si>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</si>
  <si>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</si>
  <si>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</si>
  <si>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</si>
  <si>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</si>
  <si>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</si>
  <si>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</si>
  <si>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</si>
  <si>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</si>
  <si>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</si>
  <si>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</si>
  <si>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</si>
  <si>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</si>
  <si>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</si>
  <si>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</si>
  <si>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</si>
  <si>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</si>
  <si>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</si>
  <si>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</si>
  <si>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</si>
  <si>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</si>
  <si>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</si>
  <si>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</si>
  <si>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</si>
  <si>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</si>
  <si>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</si>
  <si>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</si>
  <si>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</si>
  <si>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</si>
  <si>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</si>
  <si>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</si>
  <si>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</si>
  <si>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</si>
  <si>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</si>
  <si>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</si>
  <si>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</si>
  <si>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</si>
  <si>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</si>
  <si>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</si>
  <si>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</si>
  <si>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</si>
  <si>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</si>
  <si>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</si>
  <si>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</si>
  <si>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</si>
  <si>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</si>
  <si>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</si>
  <si>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</si>
  <si>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</si>
  <si>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</si>
  <si>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</si>
  <si>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</si>
  <si>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</si>
  <si>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</si>
  <si>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</si>
  <si>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</si>
  <si>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</si>
  <si>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</si>
  <si>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</si>
  <si>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</si>
  <si>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</si>
  <si>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</si>
  <si>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</si>
  <si>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</si>
  <si>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</si>
  <si>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</si>
  <si>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</si>
  <si>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</si>
  <si>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</si>
  <si>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</si>
  <si>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</si>
  <si>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</si>
  <si>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</si>
  <si>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</si>
  <si>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</si>
  <si>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</si>
  <si>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</si>
  <si>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</si>
  <si>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</si>
  <si>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</si>
  <si>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</si>
  <si>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</si>
  <si>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</si>
  <si>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</si>
  <si>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</si>
  <si>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</si>
  <si>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</si>
  <si>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</si>
  <si>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</si>
  <si>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</si>
  <si>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</si>
  <si>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</si>
  <si>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</si>
  <si>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</si>
  <si>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</si>
  <si>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</si>
  <si>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</si>
  <si>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</si>
  <si>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</si>
  <si>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</si>
  <si>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</si>
  <si>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</si>
  <si>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</si>
  <si>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</si>
  <si>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</si>
  <si>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</si>
  <si>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</si>
  <si>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</si>
  <si>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</si>
  <si>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</si>
  <si>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</si>
  <si>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</si>
  <si>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</si>
  <si>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</si>
  <si>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</si>
  <si>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</si>
  <si>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</si>
  <si>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</si>
  <si>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</si>
  <si>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</si>
  <si>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</si>
  <si>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</si>
  <si>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</si>
  <si>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</si>
  <si>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</si>
  <si>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</si>
  <si>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</si>
  <si>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</si>
  <si>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</si>
  <si>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</si>
  <si>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</si>
  <si>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</si>
  <si>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</si>
  <si>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</si>
  <si>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</si>
  <si>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</si>
  <si>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</si>
  <si>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</si>
  <si>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</si>
  <si>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</si>
  <si>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</si>
  <si>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</si>
  <si>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</si>
  <si>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</si>
  <si>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</si>
  <si>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</si>
  <si>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</si>
  <si>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</si>
  <si>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</si>
  <si>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</si>
  <si>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</si>
  <si>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</si>
  <si>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</si>
  <si>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</si>
  <si>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</si>
  <si>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</si>
  <si>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</si>
  <si>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</si>
  <si>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</si>
  <si>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</si>
  <si>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</si>
  <si>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</si>
  <si>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</si>
  <si>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</si>
  <si>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</si>
  <si>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</si>
  <si>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</si>
  <si>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</si>
  <si>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</si>
  <si>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</si>
  <si>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</si>
  <si>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</si>
  <si>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</si>
  <si>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</si>
  <si>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</si>
  <si>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</si>
  <si>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</si>
  <si>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</si>
  <si>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</si>
  <si>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</si>
  <si>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</si>
  <si>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</si>
  <si>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</si>
  <si>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</si>
  <si>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</si>
  <si>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</si>
  <si>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</si>
  <si>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</si>
  <si>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</si>
  <si>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</si>
  <si>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</si>
  <si>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</si>
  <si>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</si>
  <si>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</si>
  <si>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</si>
  <si>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</si>
  <si>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</si>
  <si>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</si>
  <si>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</si>
  <si>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</si>
  <si>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</si>
  <si>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</si>
  <si>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</si>
  <si>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</si>
  <si>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</si>
  <si>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</si>
  <si>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</si>
  <si>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</si>
  <si>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</si>
  <si>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</si>
  <si>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</si>
  <si>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</si>
  <si>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</si>
  <si>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</si>
  <si>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</si>
  <si>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</si>
  <si>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</si>
  <si>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</si>
  <si>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</si>
  <si>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</si>
  <si>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</si>
  <si>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</si>
  <si>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</si>
  <si>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</si>
  <si>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</si>
  <si>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</si>
  <si>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</si>
  <si>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</si>
  <si>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</si>
  <si>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</si>
  <si>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</si>
  <si>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</si>
  <si>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</si>
  <si>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</si>
  <si>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</si>
  <si>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</si>
  <si>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</si>
  <si>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</si>
  <si>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</si>
  <si>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</si>
  <si>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</si>
  <si>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</si>
  <si>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</si>
  <si>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</si>
  <si>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</si>
  <si>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</si>
  <si>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</si>
  <si>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</si>
  <si>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</si>
  <si>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</si>
  <si>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</si>
  <si>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</si>
  <si>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</si>
  <si>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</si>
  <si>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</si>
  <si>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</si>
  <si>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</si>
  <si>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</si>
  <si>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</si>
  <si>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</si>
  <si>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</si>
  <si>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</si>
  <si>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</si>
  <si>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</si>
  <si>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</si>
  <si>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</si>
  <si>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</si>
  <si>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</si>
  <si>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</si>
  <si>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</si>
  <si>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</si>
  <si>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</si>
  <si>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</si>
  <si>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</si>
  <si>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</si>
  <si>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</si>
  <si>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</si>
  <si>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</si>
  <si>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</si>
  <si>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</si>
  <si>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</si>
  <si>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</si>
  <si>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</si>
  <si>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</si>
  <si>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</si>
  <si>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</si>
  <si>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</si>
  <si>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</si>
  <si>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</si>
  <si>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</si>
  <si>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</si>
  <si>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</si>
  <si>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</si>
  <si>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</si>
  <si>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</si>
  <si>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</si>
  <si>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</si>
  <si>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</si>
  <si>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</si>
  <si>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</si>
  <si>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</si>
  <si>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</si>
  <si>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</si>
  <si>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</si>
  <si>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</si>
  <si>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</si>
  <si>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</si>
  <si>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</si>
  <si>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</si>
  <si>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</si>
  <si>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</si>
  <si>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</si>
  <si>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</si>
  <si>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</si>
  <si>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</si>
  <si>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</si>
  <si>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</si>
  <si>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</si>
  <si>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</si>
  <si>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</si>
  <si>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</si>
  <si>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</si>
  <si>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</si>
  <si>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</si>
  <si>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</si>
  <si>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</si>
  <si>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</si>
  <si>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</si>
  <si>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</si>
  <si>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</si>
  <si>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</si>
  <si>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</si>
  <si>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</si>
  <si>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</si>
  <si>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</si>
  <si>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</si>
  <si>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</si>
  <si>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</si>
  <si>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</si>
  <si>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</si>
  <si>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</si>
  <si>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</si>
  <si>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</si>
  <si>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</si>
  <si>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</si>
  <si>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</si>
  <si>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</si>
  <si>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</si>
  <si>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</si>
  <si>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</si>
  <si>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</si>
  <si>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</si>
  <si>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</si>
  <si>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</si>
  <si>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</si>
  <si>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</si>
  <si>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</si>
  <si>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</si>
  <si>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</si>
  <si>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</si>
  <si>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</si>
  <si>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</si>
  <si>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</si>
  <si>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</si>
  <si>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</si>
  <si>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</si>
  <si>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</si>
  <si>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</si>
  <si>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</si>
  <si>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</si>
  <si>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</si>
  <si>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</si>
  <si>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</si>
  <si>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</si>
  <si>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</si>
  <si>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</si>
  <si>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</si>
  <si>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</si>
  <si>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</si>
  <si>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</si>
  <si>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</si>
  <si>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</si>
  <si>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</si>
  <si>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</si>
  <si>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</si>
  <si>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</si>
  <si>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</si>
  <si>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</si>
  <si>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</si>
  <si>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</si>
  <si>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</si>
  <si>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</si>
  <si>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</si>
  <si>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</si>
  <si>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</si>
  <si>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</si>
  <si>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</si>
  <si>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</si>
  <si>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</si>
  <si>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</si>
  <si>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</si>
  <si>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</si>
  <si>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</si>
  <si>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</si>
  <si>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</si>
  <si>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</si>
  <si>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</si>
  <si>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</si>
  <si>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</si>
  <si>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</si>
  <si>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</si>
  <si>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</si>
  <si>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</si>
  <si>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</si>
  <si>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</si>
  <si>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</si>
  <si>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</si>
  <si>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</si>
  <si>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</si>
  <si>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</si>
  <si>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</si>
  <si>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</si>
  <si>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</si>
  <si>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</si>
  <si>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</si>
  <si>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</si>
  <si>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</si>
  <si>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</si>
  <si>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</si>
  <si>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</si>
  <si>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</si>
  <si>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</si>
  <si>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</si>
  <si>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</si>
  <si>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</si>
  <si>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</si>
  <si>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</si>
  <si>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</si>
  <si>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</si>
  <si>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</si>
  <si>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</si>
  <si>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</si>
  <si>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</si>
  <si>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</si>
  <si>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</si>
  <si>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</si>
  <si>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</si>
  <si>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</si>
  <si>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</si>
  <si>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</si>
  <si>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</si>
  <si>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</si>
  <si>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</si>
  <si>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</si>
  <si>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</si>
  <si>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</si>
  <si>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</si>
  <si>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</si>
  <si>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</si>
  <si>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</si>
  <si>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</si>
  <si>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</si>
  <si>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</si>
  <si>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</si>
  <si>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</si>
  <si>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</si>
  <si>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</si>
  <si>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</si>
  <si>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</si>
  <si>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</si>
  <si>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</si>
  <si>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</si>
  <si>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</si>
  <si>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</si>
  <si>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</si>
  <si>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</si>
  <si>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</si>
  <si>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</si>
  <si>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</si>
  <si>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</si>
  <si>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</si>
  <si>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</si>
  <si>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</si>
  <si>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</si>
  <si>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</si>
  <si>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</si>
  <si>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</si>
  <si>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</si>
  <si>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</si>
  <si>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</si>
  <si>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</si>
  <si>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</si>
  <si>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</si>
  <si>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</si>
  <si>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</si>
  <si>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</si>
  <si>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</si>
  <si>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</si>
  <si>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</si>
  <si>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</si>
  <si>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</si>
  <si>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</si>
  <si>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</si>
  <si>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</si>
  <si>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</si>
  <si>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</si>
  <si>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</si>
  <si>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</si>
  <si>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</si>
  <si>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</si>
  <si>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</si>
  <si>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</si>
  <si>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</si>
  <si>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</si>
  <si>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</si>
  <si>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</si>
  <si>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</si>
  <si>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</si>
  <si>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</si>
  <si>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</si>
  <si>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</si>
  <si>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</si>
  <si>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</si>
  <si>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</si>
  <si>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</si>
  <si>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</si>
  <si>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</si>
  <si>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</si>
  <si>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</si>
  <si>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</si>
  <si>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</si>
  <si>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</si>
  <si>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</si>
  <si>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</si>
  <si>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</si>
  <si>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</si>
  <si>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</si>
  <si>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</si>
  <si>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</si>
  <si>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</si>
  <si>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</si>
  <si>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</si>
  <si>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</si>
  <si>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</si>
  <si>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</si>
  <si>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</si>
  <si>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</si>
  <si>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</si>
  <si>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</si>
  <si>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</si>
  <si>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</si>
  <si>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</si>
  <si>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</si>
  <si>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</si>
  <si>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</si>
  <si>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</si>
  <si>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</si>
  <si>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</si>
  <si>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</si>
  <si>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</si>
  <si>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</si>
  <si>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</si>
  <si>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</si>
  <si>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</si>
  <si>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</si>
  <si>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</si>
  <si>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</si>
  <si>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</si>
  <si>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</si>
  <si>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</si>
  <si>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</si>
  <si>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</si>
  <si>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</si>
  <si>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</si>
  <si>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</si>
  <si>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</si>
  <si>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</si>
  <si>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</si>
  <si>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</si>
  <si>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</si>
  <si>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</si>
  <si>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</si>
  <si>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</si>
  <si>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</si>
  <si>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</si>
  <si>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</si>
  <si>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</si>
  <si>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</si>
  <si>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</si>
  <si>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</si>
  <si>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</si>
  <si>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</si>
  <si>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</si>
  <si>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</si>
  <si>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</si>
  <si>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</si>
  <si>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</si>
  <si>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</si>
  <si>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</si>
  <si>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</si>
  <si>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</si>
  <si>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</si>
  <si>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</si>
  <si>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</si>
  <si>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</si>
  <si>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</si>
  <si>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</si>
  <si>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</si>
  <si>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</si>
  <si>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</si>
  <si>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</si>
  <si>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</si>
  <si>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</si>
  <si>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</si>
  <si>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</si>
  <si>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</si>
  <si>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</si>
  <si>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</si>
  <si>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</si>
  <si>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</si>
  <si>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</si>
  <si>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</si>
  <si>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</si>
  <si>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</si>
  <si>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</si>
  <si>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</si>
  <si>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</si>
  <si>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</si>
  <si>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</si>
  <si>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</si>
  <si>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</si>
  <si>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</si>
  <si>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</si>
  <si>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</si>
  <si>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</si>
  <si>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</si>
  <si>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</si>
  <si>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</si>
  <si>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</si>
  <si>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</si>
  <si>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</si>
  <si>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</si>
  <si>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</si>
  <si>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</si>
  <si>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</si>
  <si>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</si>
  <si>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</si>
  <si>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</si>
  <si>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</si>
  <si>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</si>
  <si>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</si>
  <si>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</si>
  <si>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</si>
  <si>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</si>
  <si>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</si>
  <si>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</si>
  <si>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</si>
  <si>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</si>
  <si>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</si>
  <si>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</si>
  <si>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</si>
  <si>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</si>
  <si>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</si>
  <si>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</si>
  <si>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</si>
  <si>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</si>
  <si>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</si>
  <si>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</si>
  <si>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</si>
  <si>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</si>
  <si>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</si>
  <si>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</si>
  <si>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</si>
  <si>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</si>
  <si>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</si>
  <si>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</si>
  <si>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</si>
  <si>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</si>
  <si>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</si>
  <si>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</si>
  <si>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</si>
  <si>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</si>
  <si>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</si>
  <si>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</si>
  <si>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</si>
  <si>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</si>
  <si>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</si>
  <si>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</si>
  <si>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</si>
  <si>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</si>
  <si>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</si>
  <si>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</si>
  <si>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</si>
  <si>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</si>
  <si>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</si>
  <si>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</si>
  <si>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</si>
  <si>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</si>
  <si>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</si>
  <si>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</si>
  <si>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</si>
  <si>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</si>
  <si>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</si>
  <si>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</si>
  <si>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</si>
  <si>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</si>
  <si>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</si>
  <si>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</si>
  <si>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</si>
  <si>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</si>
  <si>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</si>
  <si>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</si>
  <si>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</si>
  <si>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</si>
  <si>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</si>
  <si>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</si>
  <si>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</si>
  <si>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</si>
  <si>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</si>
  <si>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</si>
  <si>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</si>
  <si>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</si>
  <si>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</si>
  <si>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</si>
  <si>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</si>
  <si>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</si>
  <si>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</si>
  <si>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</si>
  <si>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</si>
  <si>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</si>
  <si>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</si>
  <si>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</si>
  <si>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</si>
  <si>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</si>
  <si>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</si>
  <si>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</si>
  <si>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</si>
  <si>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</si>
  <si>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</si>
  <si>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</si>
  <si>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</si>
  <si>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</si>
  <si>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</si>
  <si>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</si>
  <si>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</si>
  <si>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</si>
  <si>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</si>
  <si>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</si>
  <si>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</si>
  <si>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</si>
  <si>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</si>
  <si>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</si>
  <si>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</si>
  <si>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</si>
  <si>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</si>
  <si>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</si>
  <si>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</si>
  <si>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</si>
  <si>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</si>
  <si>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</si>
  <si>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</si>
  <si>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</si>
  <si>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</si>
  <si>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</si>
  <si>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</si>
  <si>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</si>
  <si>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</si>
  <si>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</si>
  <si>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</si>
  <si>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</si>
  <si>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</si>
  <si>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</si>
  <si>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</si>
  <si>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</si>
  <si>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</si>
  <si>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</si>
  <si>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</si>
  <si>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</si>
  <si>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</si>
  <si>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</si>
  <si>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</si>
  <si>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</si>
  <si>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</si>
  <si>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</si>
  <si>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</si>
  <si>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</si>
  <si>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</si>
  <si>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</si>
  <si>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</si>
  <si>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</si>
  <si>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</si>
  <si>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</si>
  <si>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</si>
  <si>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</si>
  <si>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</si>
  <si>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</si>
  <si>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</si>
  <si>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</si>
  <si>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</si>
  <si>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</si>
  <si>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</si>
  <si>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</si>
  <si>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</si>
  <si>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</si>
  <si>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</si>
  <si>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</si>
  <si>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</si>
  <si>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</si>
  <si>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</si>
  <si>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</si>
  <si>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</si>
  <si>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</si>
  <si>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</si>
  <si>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</si>
  <si>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</si>
  <si>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</si>
  <si>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</si>
  <si>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</si>
  <si>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</si>
  <si>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</si>
  <si>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</si>
  <si>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</si>
  <si>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</si>
  <si>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</si>
  <si>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</si>
  <si>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</si>
  <si>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</si>
  <si>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</si>
  <si>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</si>
  <si>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</si>
  <si>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</si>
  <si>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</si>
  <si>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</si>
  <si>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</si>
  <si>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</si>
  <si>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</si>
  <si>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</si>
  <si>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</si>
  <si>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</si>
  <si>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</si>
  <si>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</si>
  <si>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</si>
  <si>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</si>
  <si>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</si>
  <si>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</si>
  <si>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</si>
  <si>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</si>
  <si>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</si>
  <si>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</si>
  <si>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</si>
  <si>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</si>
  <si>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</si>
  <si>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</si>
  <si>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</si>
  <si>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</si>
  <si>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</si>
  <si>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</si>
  <si>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</si>
  <si>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</si>
  <si>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</si>
  <si>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</si>
  <si>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</si>
  <si>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</si>
  <si>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</si>
  <si>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</si>
  <si>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</si>
  <si>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</si>
  <si>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</si>
  <si>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</si>
  <si>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</si>
  <si>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</si>
  <si>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</si>
  <si>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</si>
  <si>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</si>
  <si>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</si>
  <si>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</si>
  <si>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</si>
  <si>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</si>
  <si>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</si>
  <si>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</si>
  <si>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</si>
  <si>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</si>
  <si>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</si>
  <si>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</si>
  <si>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</si>
  <si>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</si>
  <si>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</si>
  <si>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</si>
  <si>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</si>
  <si>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</si>
  <si>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</si>
  <si>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</si>
  <si>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</si>
  <si>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</si>
  <si>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</si>
  <si>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</si>
  <si>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</si>
  <si>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</si>
  <si>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</si>
  <si>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</si>
  <si>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</si>
  <si>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</si>
  <si>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</si>
  <si>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</si>
  <si>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</si>
  <si>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</si>
  <si>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</si>
  <si>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</si>
  <si>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</si>
  <si>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</si>
  <si>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</si>
  <si>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</si>
  <si>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</si>
  <si>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</si>
  <si>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</si>
  <si>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</si>
  <si>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</si>
  <si>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</si>
  <si>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</si>
  <si>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</si>
  <si>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</si>
  <si>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</si>
  <si>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</si>
  <si>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</si>
  <si>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</si>
  <si>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</si>
  <si>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</si>
  <si>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</si>
  <si>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</si>
  <si>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</si>
  <si>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</si>
  <si>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</si>
  <si>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</si>
  <si>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</si>
  <si>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</si>
  <si>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</si>
  <si>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</si>
  <si>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</si>
  <si>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</si>
  <si>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</si>
  <si>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</si>
  <si>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</si>
  <si>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</si>
  <si>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</si>
  <si>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</si>
  <si>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</si>
  <si>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</si>
  <si>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</si>
  <si>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</si>
  <si>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</si>
  <si>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</si>
  <si>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</si>
  <si>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</si>
  <si>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</si>
  <si>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</si>
  <si>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</si>
  <si>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</si>
  <si>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</si>
  <si>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</si>
  <si>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</si>
  <si>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</si>
  <si>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</si>
  <si>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</si>
  <si>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</si>
  <si>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</si>
  <si>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</si>
  <si>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</si>
  <si>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</si>
  <si>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</si>
  <si>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</si>
  <si>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</si>
  <si>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</si>
  <si>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</si>
  <si>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</si>
  <si>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</si>
  <si>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</si>
  <si>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</si>
  <si>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</si>
  <si>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</si>
  <si>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</si>
  <si>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</si>
  <si>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</si>
  <si>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</si>
  <si>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</si>
  <si>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</si>
  <si>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</si>
  <si>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</si>
  <si>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</si>
  <si>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</si>
  <si>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</si>
  <si>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</si>
  <si>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</si>
  <si>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</si>
  <si>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</si>
  <si>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</si>
  <si>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</si>
  <si>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</si>
  <si>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</si>
  <si>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</si>
  <si>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</si>
  <si>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</si>
  <si>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</si>
  <si>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</si>
  <si>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</si>
  <si>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</si>
  <si>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</si>
  <si>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</si>
  <si>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</si>
  <si>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</si>
  <si>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</si>
  <si>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</si>
  <si>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</si>
  <si>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</si>
  <si>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</si>
  <si>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</si>
  <si>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</si>
  <si>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</si>
  <si>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</si>
  <si>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</si>
  <si>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</si>
  <si>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</si>
  <si>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</si>
  <si>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</si>
  <si>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</si>
  <si>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</si>
  <si>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</si>
  <si>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</si>
  <si>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</si>
  <si>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</si>
  <si>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</si>
  <si>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</si>
  <si>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</si>
  <si>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</si>
  <si>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</si>
  <si>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</si>
  <si>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</si>
  <si>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</si>
  <si>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</si>
  <si>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</si>
  <si>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</si>
  <si>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</si>
  <si>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</si>
  <si>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</si>
  <si>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</si>
  <si>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</si>
  <si>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</si>
  <si>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</si>
  <si>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</si>
  <si>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</si>
  <si>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</si>
  <si>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</si>
  <si>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</si>
  <si>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</si>
  <si>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</si>
  <si>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</si>
  <si>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</si>
  <si>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</si>
  <si>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</si>
  <si>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</si>
  <si>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</si>
  <si>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</si>
  <si>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</si>
  <si>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</si>
  <si>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</si>
  <si>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</si>
  <si>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</si>
  <si>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</si>
  <si>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</si>
  <si>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</si>
  <si>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</si>
  <si>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</si>
  <si>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</si>
  <si>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</si>
  <si>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</si>
  <si>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</si>
  <si>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</si>
  <si>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</si>
  <si>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</si>
  <si>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</si>
  <si>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</si>
  <si>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</si>
  <si>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</si>
  <si>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</si>
  <si>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</si>
  <si>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</si>
  <si>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</si>
  <si>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</si>
  <si>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</si>
  <si>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</si>
  <si>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</si>
  <si>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</si>
  <si>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</si>
  <si>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</si>
  <si>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</si>
  <si>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</si>
  <si>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</si>
  <si>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</si>
  <si>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</si>
  <si>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</si>
  <si>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</si>
  <si>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</si>
  <si>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</si>
  <si>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</si>
  <si>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</si>
  <si>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</si>
  <si>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</si>
  <si>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</si>
  <si>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</si>
  <si>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</si>
  <si>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</si>
  <si>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</si>
  <si>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</si>
  <si>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</si>
  <si>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</si>
  <si>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</si>
  <si>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</si>
  <si>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</si>
  <si>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</si>
  <si>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</si>
  <si>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</si>
  <si>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</si>
  <si>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</si>
  <si>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</si>
  <si>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</si>
  <si>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</si>
  <si>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</si>
  <si>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</si>
  <si>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</si>
  <si>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</si>
  <si>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</si>
  <si>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</si>
  <si>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</si>
  <si>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</si>
  <si>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</si>
  <si>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</si>
  <si>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</si>
  <si>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</si>
  <si>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</si>
  <si>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</si>
  <si>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</si>
  <si>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</si>
  <si>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</si>
  <si>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</si>
  <si>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</si>
  <si>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</si>
  <si>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</si>
  <si>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</si>
  <si>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</si>
  <si>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</si>
  <si>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</si>
  <si>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</si>
  <si>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</si>
  <si>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</si>
  <si>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</si>
  <si>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</si>
  <si>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</si>
  <si>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</si>
  <si>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</si>
  <si>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</si>
  <si>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</si>
  <si>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</si>
  <si>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</si>
  <si>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</si>
  <si>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</si>
  <si>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</si>
  <si>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</si>
  <si>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</si>
  <si>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</si>
  <si>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</si>
  <si>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</si>
  <si>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</si>
  <si>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</si>
  <si>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</si>
  <si>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</si>
  <si>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</si>
  <si>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</si>
  <si>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</si>
  <si>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</si>
  <si>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</si>
  <si>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</si>
  <si>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</si>
  <si>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</si>
  <si>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</si>
  <si>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</si>
  <si>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</si>
  <si>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</si>
  <si>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</si>
  <si>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</si>
  <si>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</si>
  <si>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</si>
  <si>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</si>
  <si>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</si>
  <si>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</si>
  <si>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</si>
  <si>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</si>
  <si>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</si>
  <si>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</si>
  <si>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</si>
  <si>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</si>
  <si>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</si>
  <si>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</si>
  <si>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</si>
  <si>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</si>
  <si>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</si>
  <si>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</si>
  <si>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</si>
  <si>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</si>
  <si>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</si>
  <si>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</si>
  <si>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</si>
  <si>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</si>
  <si>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</si>
  <si>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</si>
  <si>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</si>
  <si>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</si>
  <si>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</si>
  <si>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</si>
  <si>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</si>
  <si>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</si>
  <si>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</si>
  <si>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</si>
  <si>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</si>
  <si>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</si>
  <si>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</si>
  <si>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</si>
  <si>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</si>
  <si>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</si>
  <si>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</si>
  <si>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</si>
  <si>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</si>
  <si>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</si>
  <si>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</si>
  <si>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</si>
  <si>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</si>
  <si>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</si>
  <si>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</si>
  <si>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</si>
  <si>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</si>
  <si>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</si>
  <si>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</si>
  <si>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</si>
  <si>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</si>
  <si>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</si>
  <si>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</si>
  <si>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</si>
  <si>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</si>
  <si>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</si>
  <si>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</si>
  <si>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</si>
  <si>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</si>
  <si>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</si>
  <si>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</si>
  <si>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</si>
  <si>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</si>
  <si>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</si>
  <si>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</si>
  <si>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</si>
  <si>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</si>
  <si>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</si>
  <si>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</si>
  <si>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</si>
  <si>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</si>
  <si>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</si>
  <si>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</si>
  <si>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</si>
  <si>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</si>
  <si>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</si>
  <si>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</si>
  <si>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</si>
  <si>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</si>
  <si>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</si>
  <si>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</si>
  <si>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</si>
  <si>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</si>
  <si>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</si>
  <si>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</si>
  <si>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</si>
  <si>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</si>
  <si>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</si>
  <si>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</si>
  <si>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</si>
  <si>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</si>
  <si>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</si>
  <si>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</si>
  <si>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</si>
  <si>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</si>
  <si>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</si>
  <si>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</si>
  <si>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</si>
  <si>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</si>
  <si>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</si>
  <si>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</si>
  <si>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</si>
  <si>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</si>
  <si>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</si>
  <si>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</si>
  <si>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</si>
  <si>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</si>
  <si>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</si>
  <si>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</si>
  <si>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</si>
  <si>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</si>
  <si>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</si>
  <si>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</si>
  <si>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</si>
  <si>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</si>
  <si>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</si>
  <si>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</si>
  <si>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</si>
  <si>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</si>
  <si>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</si>
  <si>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</si>
  <si>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</si>
  <si>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</si>
  <si>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</si>
  <si>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</si>
  <si>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</si>
  <si>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</si>
  <si>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</si>
  <si>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</si>
  <si>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</si>
  <si>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</si>
  <si>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</si>
  <si>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</si>
  <si>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</si>
  <si>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</si>
  <si>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</si>
  <si>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</si>
  <si>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</si>
  <si>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</si>
  <si>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</si>
  <si>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</si>
  <si>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</si>
  <si>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</si>
  <si>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</si>
  <si>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</si>
  <si>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</si>
  <si>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</si>
  <si>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</si>
  <si>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</si>
  <si>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</si>
  <si>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</si>
  <si>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</si>
  <si>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</si>
  <si>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</si>
  <si>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</si>
  <si>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</si>
  <si>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</si>
  <si>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</si>
  <si>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</si>
  <si>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</si>
  <si>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</si>
  <si>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</si>
  <si>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</si>
  <si>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</si>
  <si>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</si>
  <si>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</si>
  <si>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</si>
  <si>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</si>
  <si>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</si>
  <si>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</si>
  <si>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</si>
  <si>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</si>
  <si>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</si>
  <si>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</si>
  <si>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</si>
  <si>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</si>
  <si>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</si>
  <si>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</si>
  <si>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</si>
  <si>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</si>
  <si>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</si>
  <si>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</si>
  <si>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</si>
  <si>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</si>
  <si>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</si>
  <si>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</si>
  <si>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</si>
  <si>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</si>
  <si>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</si>
  <si>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</si>
  <si>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</si>
  <si>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</si>
  <si>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</si>
  <si>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</si>
  <si>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</si>
  <si>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</si>
  <si>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</si>
  <si>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</si>
  <si>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</si>
  <si>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</si>
  <si>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</si>
  <si>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</si>
  <si>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</si>
  <si>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</si>
  <si>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</si>
  <si>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</si>
  <si>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</si>
  <si>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</si>
  <si>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</si>
  <si>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</si>
  <si>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</si>
  <si>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</si>
  <si>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</si>
  <si>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</si>
  <si>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</si>
  <si>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</si>
  <si>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</si>
  <si>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</si>
  <si>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</si>
  <si>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</si>
  <si>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</si>
  <si>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</si>
  <si>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</si>
  <si>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</si>
  <si>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</si>
  <si>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</si>
  <si>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</si>
  <si>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</si>
  <si>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</si>
  <si>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</si>
  <si>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</si>
  <si>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</si>
  <si>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</si>
  <si>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</si>
  <si>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</si>
  <si>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</si>
  <si>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</si>
  <si>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</si>
  <si>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</si>
  <si>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</si>
  <si>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</si>
  <si>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</si>
  <si>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</si>
  <si>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</si>
  <si>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</si>
  <si>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</si>
  <si>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</si>
  <si>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</si>
  <si>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</si>
  <si>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</si>
  <si>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</si>
  <si>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</si>
  <si>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</si>
  <si>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</si>
  <si>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</si>
  <si>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</si>
  <si>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</si>
  <si>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</si>
  <si>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</si>
  <si>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</si>
  <si>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</si>
  <si>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</si>
  <si>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</si>
  <si>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</si>
  <si>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</si>
  <si>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</si>
  <si>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</si>
  <si>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</si>
  <si>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</si>
  <si>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</si>
  <si>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</si>
  <si>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</si>
  <si>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</si>
  <si>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</si>
  <si>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</si>
  <si>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</si>
  <si>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</si>
  <si>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</si>
  <si>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</si>
  <si>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</si>
  <si>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</si>
  <si>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</si>
  <si>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</si>
  <si>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</si>
  <si>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</si>
  <si>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</si>
  <si>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</si>
  <si>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</si>
  <si>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</si>
  <si>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</si>
  <si>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</si>
  <si>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</si>
  <si>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</si>
  <si>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</si>
  <si>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</si>
  <si>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</si>
  <si>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</si>
  <si>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</si>
  <si>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</si>
  <si>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</si>
  <si>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</si>
  <si>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</si>
  <si>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</si>
  <si>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</si>
  <si>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</si>
  <si>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</si>
  <si>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</si>
  <si>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</si>
  <si>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</si>
  <si>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</si>
  <si>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</si>
  <si>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</si>
  <si>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</si>
  <si>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</si>
  <si>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</si>
  <si>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</si>
  <si>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</si>
  <si>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</si>
  <si>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</si>
  <si>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</si>
  <si>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</si>
  <si>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</si>
  <si>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</si>
  <si>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</si>
  <si>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</si>
  <si>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</si>
  <si>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</si>
  <si>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</si>
  <si>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</si>
  <si>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</si>
  <si>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</si>
  <si>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</si>
  <si>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</si>
  <si>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</si>
  <si>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</si>
  <si>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</si>
  <si>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</si>
  <si>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</si>
  <si>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</si>
  <si>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</si>
  <si>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</si>
  <si>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</si>
  <si>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</si>
  <si>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</si>
  <si>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</si>
  <si>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</si>
  <si>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</si>
  <si>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</si>
  <si>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</si>
  <si>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</si>
  <si>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</si>
  <si>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</si>
  <si>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</si>
  <si>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</si>
  <si>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</si>
  <si>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</si>
  <si>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</si>
  <si>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</si>
  <si>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</si>
  <si>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</si>
  <si>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</si>
  <si>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</si>
  <si>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</si>
  <si>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</si>
  <si>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</si>
  <si>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</si>
  <si>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</si>
  <si>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</si>
  <si>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</si>
  <si>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</si>
  <si>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</si>
  <si>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</si>
  <si>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</si>
  <si>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</si>
  <si>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</si>
  <si>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</si>
  <si>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</si>
  <si>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</si>
  <si>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</si>
  <si>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</si>
  <si>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</si>
  <si>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</si>
  <si>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</si>
  <si>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</si>
  <si>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</si>
  <si>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</si>
  <si>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</si>
  <si>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</si>
  <si>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</si>
  <si>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</si>
  <si>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</si>
  <si>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</si>
  <si>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</si>
  <si>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</si>
  <si>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</si>
  <si>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</si>
  <si>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</si>
  <si>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</si>
  <si>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</si>
  <si>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</si>
  <si>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</si>
  <si>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</si>
  <si>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</si>
  <si>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</si>
  <si>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</si>
  <si>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</si>
  <si>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</si>
  <si>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</si>
  <si>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</si>
  <si>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</si>
  <si>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</si>
  <si>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</si>
  <si>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</si>
  <si>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</si>
  <si>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</si>
  <si>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</si>
  <si>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</si>
  <si>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</si>
  <si>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</si>
  <si>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</si>
  <si>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</si>
  <si>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</si>
  <si>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</si>
  <si>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</si>
  <si>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</si>
  <si>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</si>
  <si>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</si>
  <si>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</si>
  <si>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</si>
  <si>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</si>
  <si>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</si>
  <si>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</si>
  <si>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</si>
  <si>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</si>
  <si>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</si>
  <si>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</si>
  <si>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</si>
  <si>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</si>
  <si>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</si>
  <si>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</si>
  <si>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</si>
  <si>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</si>
  <si>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</si>
  <si>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</si>
  <si>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</si>
  <si>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</si>
  <si>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</si>
  <si>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</si>
  <si>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</si>
  <si>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</si>
  <si>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</si>
  <si>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</si>
  <si>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</si>
  <si>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</si>
  <si>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</si>
  <si>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</si>
  <si>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</si>
  <si>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</si>
  <si>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</si>
  <si>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</si>
  <si>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</si>
  <si>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</si>
  <si>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</si>
  <si>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</si>
  <si>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</si>
  <si>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</si>
  <si>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</si>
  <si>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</si>
  <si>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</si>
  <si>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</si>
  <si>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</si>
  <si>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</si>
  <si>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</si>
  <si>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</si>
  <si>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</si>
  <si>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</si>
  <si>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</si>
  <si>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</si>
  <si>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</si>
  <si>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</si>
  <si>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</si>
  <si>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</si>
  <si>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</si>
  <si>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</si>
  <si>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</si>
  <si>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</si>
  <si>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</si>
  <si>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</si>
  <si>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</si>
  <si>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</si>
  <si>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</si>
  <si>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</si>
  <si>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</si>
  <si>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</si>
  <si>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</si>
  <si>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</si>
  <si>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</si>
  <si>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</si>
  <si>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</si>
  <si>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</si>
  <si>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</si>
  <si>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</si>
  <si>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</si>
  <si>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</si>
  <si>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</si>
  <si>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</si>
  <si>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</si>
  <si>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</si>
  <si>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</si>
  <si>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</si>
  <si>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</si>
  <si>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</si>
  <si>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</si>
  <si>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</si>
  <si>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</si>
  <si>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</si>
  <si>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</si>
  <si>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</si>
  <si>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</si>
  <si>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</si>
  <si>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</si>
  <si>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</si>
  <si>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</si>
  <si>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</si>
  <si>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</si>
  <si>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</si>
  <si>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</si>
  <si>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</si>
  <si>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</si>
  <si>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</si>
  <si>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</si>
  <si>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</si>
  <si>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</si>
  <si>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</si>
  <si>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</si>
  <si>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</si>
  <si>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</si>
  <si>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</si>
  <si>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</si>
  <si>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</si>
  <si>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</si>
  <si>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</si>
  <si>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</si>
  <si>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</si>
  <si>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</si>
  <si>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</si>
  <si>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</si>
  <si>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</si>
  <si>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</si>
  <si>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</si>
  <si>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</si>
  <si>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</si>
  <si>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</si>
  <si>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</si>
  <si>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</si>
  <si>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</si>
  <si>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</si>
  <si>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</si>
  <si>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</si>
  <si>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</si>
  <si>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</si>
  <si>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</si>
  <si>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</si>
  <si>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</si>
  <si>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</si>
  <si>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</si>
  <si>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</si>
  <si>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</si>
  <si>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</si>
  <si>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</si>
  <si>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</si>
  <si>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</si>
  <si>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</si>
  <si>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</si>
  <si>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</si>
  <si>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</si>
  <si>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</si>
  <si>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</si>
  <si>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</si>
  <si>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</si>
  <si>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</si>
  <si>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</si>
  <si>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</si>
  <si>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</si>
  <si>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</si>
  <si>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</si>
  <si>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</si>
  <si>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</si>
  <si>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</si>
  <si>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</si>
  <si>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</si>
  <si>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</si>
  <si>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</si>
  <si>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</si>
  <si>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</si>
  <si>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</si>
  <si>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</si>
  <si>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</si>
  <si>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</si>
  <si>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</si>
  <si>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</si>
  <si>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</si>
  <si>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</si>
  <si>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</si>
  <si>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</si>
  <si>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</si>
  <si>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</si>
  <si>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</si>
  <si>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</si>
  <si>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</si>
  <si>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</si>
  <si>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</si>
  <si>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</si>
  <si>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</si>
  <si>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</si>
  <si>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</si>
  <si>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</si>
  <si>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</si>
  <si>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</si>
  <si>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</si>
  <si>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</si>
  <si>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</si>
  <si>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</si>
  <si>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</si>
  <si>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</si>
  <si>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</si>
  <si>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</si>
  <si>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</si>
  <si>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</si>
  <si>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</si>
  <si>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</si>
  <si>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</si>
  <si>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</si>
  <si>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</si>
  <si>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</si>
  <si>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</si>
  <si>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</si>
  <si>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</si>
  <si>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</si>
  <si>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</si>
  <si>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</si>
  <si>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</si>
  <si>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</si>
  <si>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</si>
  <si>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</si>
  <si>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</si>
  <si>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</si>
  <si>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</si>
  <si>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</si>
  <si>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</si>
  <si>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</si>
  <si>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</si>
  <si>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</si>
  <si>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</si>
  <si>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</si>
  <si>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</si>
  <si>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</si>
  <si>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</si>
  <si>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</si>
  <si>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</si>
  <si>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</si>
  <si>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</si>
  <si>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</si>
  <si>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</si>
  <si>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</si>
  <si>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</si>
  <si>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</si>
  <si>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</si>
  <si>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</si>
  <si>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</si>
  <si>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</si>
  <si>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</si>
  <si>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</si>
  <si>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</si>
  <si>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</si>
  <si>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</si>
  <si>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</si>
  <si>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</si>
  <si>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</si>
  <si>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</si>
  <si>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</si>
  <si>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</si>
  <si>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</si>
  <si>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</si>
  <si>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</si>
  <si>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</si>
  <si>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</si>
  <si>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</si>
  <si>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</si>
  <si>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</si>
  <si>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</si>
  <si>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</si>
  <si>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</si>
  <si>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</si>
  <si>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</si>
  <si>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</si>
  <si>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</si>
  <si>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</si>
  <si>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</si>
  <si>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</si>
  <si>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</si>
  <si>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</si>
  <si>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</si>
  <si>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</si>
  <si>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</si>
  <si>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</si>
  <si>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</si>
  <si>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</si>
  <si>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</si>
  <si>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</si>
  <si>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</si>
  <si>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</si>
  <si>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</si>
  <si>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</si>
  <si>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</si>
  <si>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</si>
  <si>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</si>
  <si>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</si>
  <si>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</si>
  <si>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</si>
  <si>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</si>
  <si>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</si>
  <si>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</si>
  <si>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</si>
  <si>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</si>
  <si>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</si>
  <si>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</si>
  <si>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</si>
  <si>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</si>
  <si>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</si>
  <si>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</si>
  <si>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</si>
  <si>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</si>
  <si>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</si>
  <si>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</si>
  <si>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</si>
  <si>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</si>
  <si>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</si>
  <si>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</si>
  <si>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</si>
  <si>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</si>
  <si>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</si>
  <si>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</si>
  <si>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</si>
  <si>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</si>
  <si>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</si>
  <si>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</si>
  <si>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</si>
  <si>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</si>
  <si>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</si>
  <si>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</si>
  <si>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</si>
  <si>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</si>
  <si>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</si>
  <si>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</si>
  <si>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</si>
  <si>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</si>
  <si>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</si>
  <si>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</si>
  <si>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</si>
  <si>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</si>
  <si>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</si>
  <si>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</si>
  <si>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</si>
  <si>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</si>
  <si>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</si>
  <si>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</si>
  <si>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</si>
  <si>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</si>
  <si>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</si>
  <si>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</si>
  <si>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</si>
  <si>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</si>
  <si>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</si>
  <si>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</si>
  <si>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</si>
  <si>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</si>
  <si>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</si>
  <si>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</si>
  <si>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</si>
  <si>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</si>
  <si>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</si>
  <si>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</si>
  <si>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</si>
  <si>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</si>
  <si>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</si>
  <si>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</si>
  <si>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</si>
  <si>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</si>
  <si>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</si>
  <si>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</si>
  <si>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</si>
  <si>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</si>
  <si>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</si>
  <si>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</si>
  <si>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</si>
  <si>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</si>
  <si>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</si>
  <si>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</si>
  <si>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</si>
  <si>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</si>
  <si>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</si>
  <si>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</si>
  <si>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</si>
  <si>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</si>
  <si>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</si>
  <si>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</si>
  <si>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</si>
  <si>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</si>
  <si>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</si>
  <si>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</si>
  <si>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</si>
  <si>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</si>
  <si>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</si>
  <si>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</si>
  <si>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</si>
  <si>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</si>
  <si>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</si>
  <si>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</si>
  <si>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</si>
  <si>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</si>
  <si>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</si>
  <si>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</si>
  <si>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</si>
  <si>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</si>
  <si>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</si>
  <si>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</si>
  <si>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</si>
  <si>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</si>
  <si>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</si>
  <si>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</si>
  <si>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</si>
  <si>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</si>
  <si>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</si>
  <si>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</si>
  <si>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</si>
  <si>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</si>
  <si>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</si>
  <si>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</si>
  <si>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</si>
  <si>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</si>
  <si>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</si>
  <si>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</si>
  <si>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</si>
  <si>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</si>
  <si>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</si>
  <si>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</si>
  <si>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</si>
  <si>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</si>
  <si>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</si>
  <si>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</si>
  <si>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</si>
  <si>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</si>
  <si>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</si>
  <si>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</si>
  <si>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</si>
  <si>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</si>
  <si>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</si>
  <si>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</si>
  <si>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</si>
  <si>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</si>
  <si>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</si>
  <si>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</si>
  <si>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</si>
  <si>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</si>
  <si>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</si>
  <si>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</si>
  <si>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</si>
  <si>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</si>
  <si>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</si>
  <si>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</si>
  <si>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</si>
  <si>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</si>
  <si>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</si>
  <si>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</si>
  <si>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</si>
  <si>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</si>
  <si>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</si>
  <si>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</si>
  <si>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</si>
  <si>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</si>
  <si>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</si>
  <si>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</si>
  <si>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</si>
  <si>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</si>
  <si>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</si>
  <si>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</si>
  <si>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</si>
  <si>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</si>
  <si>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</si>
  <si>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</si>
  <si>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</si>
  <si>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</si>
  <si>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</si>
  <si>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</si>
  <si>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</si>
  <si>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</si>
  <si>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</si>
  <si>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</si>
  <si>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</si>
  <si>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</si>
  <si>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</si>
  <si>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</si>
  <si>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</si>
  <si>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</si>
  <si>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</si>
  <si>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</si>
  <si>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</si>
  <si>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</si>
  <si>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</si>
  <si>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</si>
  <si>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</si>
  <si>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</si>
  <si>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</si>
  <si>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</si>
  <si>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</si>
  <si>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</si>
  <si>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</si>
  <si>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</si>
  <si>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</si>
  <si>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</si>
  <si>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</si>
  <si>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</si>
  <si>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</si>
  <si>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</si>
  <si>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</si>
  <si>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</si>
  <si>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</si>
  <si>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</si>
  <si>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</si>
  <si>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</si>
  <si>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</si>
  <si>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</si>
  <si>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</si>
  <si>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</si>
  <si>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</si>
  <si>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</si>
  <si>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</si>
  <si>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</si>
  <si>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</si>
  <si>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</si>
  <si>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</si>
  <si>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</si>
  <si>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</si>
  <si>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</si>
  <si>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</si>
  <si>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</si>
  <si>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</si>
  <si>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</si>
  <si>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</si>
  <si>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</si>
  <si>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</si>
  <si>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</si>
  <si>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</si>
  <si>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</si>
  <si>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</si>
  <si>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</si>
  <si>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</si>
  <si>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</si>
  <si>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</si>
  <si>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</si>
  <si>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</si>
  <si>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</si>
  <si>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</si>
  <si>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</si>
  <si>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</si>
  <si>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</si>
  <si>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</si>
  <si>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</si>
  <si>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</si>
  <si>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</si>
  <si>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</si>
  <si>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</si>
  <si>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</si>
  <si>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</si>
  <si>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</si>
  <si>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</si>
  <si>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</si>
  <si>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</si>
  <si>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</si>
  <si>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</si>
  <si>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</si>
  <si>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</si>
  <si>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</si>
  <si>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</si>
  <si>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</si>
  <si>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</si>
  <si>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</si>
  <si>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</si>
  <si>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</si>
  <si>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</si>
  <si>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</si>
  <si>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</si>
  <si>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</si>
  <si>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</si>
  <si>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</si>
  <si>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</si>
  <si>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</si>
  <si>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</si>
  <si>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</si>
  <si>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</si>
  <si>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</si>
  <si>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</si>
  <si>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</si>
  <si>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</si>
  <si>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</si>
  <si>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</si>
  <si>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</si>
  <si>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</si>
  <si>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</si>
  <si>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</si>
  <si>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</si>
  <si>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</si>
  <si>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</si>
  <si>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</si>
  <si>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</si>
  <si>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</si>
  <si>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</si>
  <si>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</si>
  <si>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</si>
  <si>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</si>
  <si>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</si>
  <si>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</si>
  <si>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</si>
  <si>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</si>
  <si>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</si>
  <si>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</si>
  <si>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</si>
  <si>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</si>
  <si>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</si>
  <si>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</si>
  <si>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</si>
  <si>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</si>
  <si>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</si>
  <si>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</si>
  <si>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</si>
  <si>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</si>
  <si>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</si>
  <si>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</si>
  <si>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</si>
  <si>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</si>
  <si>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</si>
  <si>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</si>
  <si>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</si>
  <si>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</si>
  <si>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</si>
  <si>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</si>
  <si>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</si>
  <si>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</si>
  <si>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</si>
  <si>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</si>
  <si>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</si>
  <si>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</si>
  <si>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</si>
  <si>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</si>
  <si>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</si>
  <si>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</si>
  <si>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</si>
  <si>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</si>
  <si>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</si>
  <si>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</si>
  <si>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</si>
  <si>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</si>
  <si>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</si>
  <si>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</si>
  <si>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</si>
  <si>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</si>
  <si>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</si>
  <si>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</si>
  <si>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</si>
  <si>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</si>
  <si>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</si>
  <si>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</si>
  <si>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</si>
  <si>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</si>
  <si>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</si>
  <si>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</si>
  <si>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</si>
  <si>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</si>
  <si>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</si>
  <si>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</si>
  <si>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</si>
  <si>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</si>
  <si>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</si>
  <si>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</si>
  <si>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</si>
  <si>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</si>
  <si>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</si>
  <si>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</si>
  <si>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</si>
  <si>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</si>
  <si>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</si>
  <si>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</si>
  <si>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</si>
  <si>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</si>
  <si>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</si>
  <si>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</si>
  <si>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</si>
  <si>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</si>
  <si>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</si>
  <si>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</si>
  <si>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</si>
  <si>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</si>
  <si>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</si>
  <si>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</si>
  <si>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</si>
  <si>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</si>
  <si>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</si>
  <si>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</si>
  <si>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</si>
  <si>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</si>
  <si>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</si>
  <si>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</si>
  <si>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</si>
  <si>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</si>
  <si>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</si>
  <si>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</si>
  <si>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</si>
  <si>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</si>
  <si>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</si>
  <si>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</si>
  <si>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</si>
  <si>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</si>
  <si>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</si>
  <si>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</si>
  <si>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</si>
  <si>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</si>
  <si>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</si>
  <si>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</si>
  <si>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</si>
  <si>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</si>
  <si>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</si>
  <si>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</si>
  <si>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</si>
  <si>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</si>
  <si>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</si>
  <si>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</si>
  <si>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</si>
  <si>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</si>
  <si>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</si>
  <si>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</si>
  <si>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</si>
  <si>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</si>
  <si>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</si>
  <si>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</si>
  <si>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</si>
  <si>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</si>
  <si>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</si>
  <si>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</si>
  <si>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</si>
  <si>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</si>
  <si>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</si>
  <si>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</si>
  <si>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</si>
  <si>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</si>
  <si>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</si>
  <si>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</si>
  <si>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</si>
  <si>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</si>
  <si>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</si>
  <si>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</si>
  <si>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</si>
  <si>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</si>
  <si>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</si>
  <si>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</si>
  <si>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</si>
  <si>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</si>
  <si>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</si>
  <si>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</si>
  <si>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</si>
  <si>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</si>
  <si>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</si>
  <si>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</si>
  <si>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</si>
  <si>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</si>
  <si>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</si>
  <si>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</si>
  <si>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</si>
  <si>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</si>
  <si>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</si>
  <si>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</si>
  <si>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</si>
  <si>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</si>
  <si>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</si>
  <si>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</si>
  <si>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</si>
  <si>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</si>
  <si>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</si>
  <si>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</si>
  <si>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</si>
  <si>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</si>
  <si>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</si>
  <si>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</si>
  <si>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</si>
  <si>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</si>
  <si>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</si>
  <si>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</si>
  <si>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</si>
  <si>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</si>
  <si>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</si>
  <si>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</si>
  <si>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</si>
  <si>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</si>
  <si>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</si>
  <si>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</si>
  <si>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</si>
  <si>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</si>
  <si>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</si>
  <si>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</si>
  <si>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</si>
  <si>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</si>
  <si>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</si>
  <si>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</si>
  <si>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</si>
  <si>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</si>
  <si>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</si>
  <si>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</si>
  <si>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</si>
  <si>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</si>
  <si>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</si>
  <si>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</si>
  <si>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</si>
  <si>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</si>
  <si>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</si>
  <si>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</si>
  <si>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</si>
  <si>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</si>
  <si>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</si>
  <si>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</si>
  <si>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</si>
  <si>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</si>
  <si>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</si>
  <si>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</si>
  <si>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</si>
  <si>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</si>
  <si>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</si>
  <si>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</si>
  <si>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</si>
  <si>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</si>
  <si>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</si>
  <si>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</si>
  <si>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</si>
  <si>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</si>
  <si>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</si>
  <si>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</si>
  <si>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</si>
  <si>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</si>
  <si>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</si>
  <si>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</si>
  <si>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</si>
  <si>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</si>
  <si>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</si>
  <si>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</si>
  <si>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</si>
  <si>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</si>
  <si>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</si>
  <si>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</si>
  <si>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</si>
  <si>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</si>
  <si>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</si>
  <si>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</si>
  <si>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</si>
  <si>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</si>
  <si>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</si>
  <si>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</si>
  <si>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</si>
  <si>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</si>
  <si>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</si>
  <si>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</si>
  <si>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</si>
  <si>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</si>
  <si>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</si>
  <si>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</si>
  <si>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</si>
  <si>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</si>
  <si>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</si>
  <si>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</si>
  <si>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</si>
  <si>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</si>
  <si>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</si>
  <si>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</si>
  <si>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</si>
  <si>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</si>
  <si>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</si>
  <si>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</si>
  <si>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</si>
  <si>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</si>
  <si>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</si>
  <si>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</si>
  <si>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</si>
  <si>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</si>
  <si>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</si>
  <si>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</si>
  <si>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</si>
  <si>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</si>
  <si>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</si>
  <si>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</si>
  <si>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</si>
  <si>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</si>
  <si>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</si>
  <si>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</si>
  <si>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</si>
  <si>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</si>
  <si>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</si>
  <si>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</si>
  <si>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</si>
  <si>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</si>
  <si>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</si>
  <si>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</si>
  <si>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</si>
  <si>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</si>
  <si>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</si>
  <si>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</si>
  <si>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</si>
  <si>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</si>
  <si>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</si>
  <si>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</si>
  <si>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</si>
  <si>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</si>
  <si>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</si>
  <si>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</si>
  <si>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</si>
  <si>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</si>
  <si>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</si>
  <si>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</si>
  <si>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</si>
  <si>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</si>
  <si>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</si>
  <si>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</si>
  <si>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</si>
  <si>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</si>
  <si>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</si>
  <si>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</si>
  <si>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</si>
  <si>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</si>
  <si>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</si>
  <si>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</si>
  <si>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</si>
  <si>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</si>
  <si>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</si>
  <si>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</si>
  <si>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</si>
  <si>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</si>
  <si>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</si>
  <si>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</si>
  <si>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</si>
  <si>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</si>
  <si>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</si>
  <si>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</si>
  <si>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</si>
  <si>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</si>
  <si>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</si>
  <si>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</si>
  <si>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</si>
  <si>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</si>
  <si>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</si>
  <si>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</si>
  <si>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</si>
  <si>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</si>
  <si>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</si>
  <si>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</si>
  <si>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</si>
  <si>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</si>
  <si>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</si>
  <si>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</si>
  <si>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</si>
  <si>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</si>
  <si>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</si>
  <si>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</si>
  <si>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</si>
  <si>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</si>
  <si>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</si>
  <si>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</si>
  <si>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</si>
  <si>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</si>
  <si>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</si>
  <si>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</si>
  <si>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</si>
  <si>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</si>
  <si>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</si>
  <si>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</si>
  <si>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</si>
  <si>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</si>
  <si>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</si>
  <si>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</si>
  <si>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</si>
  <si>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</si>
  <si>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</si>
  <si>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</si>
  <si>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</si>
  <si>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</si>
  <si>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</si>
  <si>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</si>
  <si>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</si>
  <si>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</si>
  <si>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</si>
  <si>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</si>
  <si>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</si>
  <si>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</si>
  <si>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</si>
  <si>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</si>
  <si>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</si>
  <si>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</si>
  <si>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</si>
  <si>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</si>
  <si>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</si>
  <si>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</si>
  <si>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</si>
  <si>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</si>
  <si>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</si>
  <si>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</si>
  <si>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</si>
  <si>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</si>
  <si>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</si>
  <si>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</si>
  <si>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</si>
  <si>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</si>
  <si>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</si>
  <si>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</si>
  <si>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</si>
  <si>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</si>
  <si>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</si>
  <si>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</si>
  <si>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</si>
  <si>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</si>
  <si>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</si>
  <si>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</si>
  <si>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</si>
  <si>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</si>
  <si>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</si>
  <si>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</si>
  <si>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</si>
  <si>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</si>
  <si>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</si>
  <si>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</si>
  <si>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</si>
  <si>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</si>
  <si>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</si>
  <si>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</si>
  <si>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</si>
  <si>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</si>
  <si>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</si>
  <si>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</si>
  <si>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</si>
  <si>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</si>
  <si>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</si>
  <si>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</si>
  <si>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</si>
  <si>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</si>
  <si>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</si>
  <si>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</si>
  <si>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</si>
  <si>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</si>
  <si>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</si>
  <si>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</si>
  <si>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</si>
  <si>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</si>
  <si>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</si>
  <si>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</si>
  <si>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</si>
  <si>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</si>
  <si>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</si>
  <si>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</si>
  <si>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</si>
  <si>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</si>
  <si>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</si>
  <si>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</si>
  <si>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</si>
  <si>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</si>
  <si>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</si>
  <si>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</si>
  <si>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</si>
  <si>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</si>
  <si>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</si>
  <si>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</si>
  <si>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</si>
  <si>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</si>
  <si>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</si>
  <si>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</si>
  <si>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</si>
  <si>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</si>
  <si>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</si>
  <si>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</si>
  <si>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</si>
  <si>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</si>
  <si>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</si>
  <si>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</si>
  <si>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</si>
  <si>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</si>
  <si>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</si>
  <si>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</si>
  <si>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</si>
  <si>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</si>
  <si>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</si>
  <si>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</si>
  <si>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</si>
  <si>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</si>
  <si>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</si>
  <si>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</si>
  <si>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</si>
  <si>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</si>
  <si>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</si>
  <si>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</si>
  <si>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</si>
  <si>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</si>
  <si>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</si>
  <si>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</si>
  <si>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</si>
  <si>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</si>
  <si>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</si>
  <si>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</si>
  <si>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</si>
  <si>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</si>
  <si>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</si>
  <si>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</si>
  <si>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</si>
  <si>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</si>
  <si>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</si>
  <si>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</si>
  <si>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</si>
  <si>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</si>
  <si>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</si>
  <si>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</si>
  <si>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</si>
  <si>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</si>
  <si>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</si>
  <si>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</si>
  <si>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</si>
  <si>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</si>
  <si>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</si>
  <si>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</si>
  <si>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</si>
  <si>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</si>
  <si>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</si>
  <si>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</si>
  <si>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</si>
  <si>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</si>
  <si>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</si>
  <si>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</si>
  <si>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</si>
  <si>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</si>
  <si>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</si>
  <si>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</si>
  <si>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</si>
  <si>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</si>
  <si>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</si>
  <si>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</si>
  <si>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</si>
  <si>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</si>
  <si>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</si>
  <si>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</si>
  <si>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</si>
  <si>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</si>
  <si>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</si>
  <si>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</si>
  <si>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</si>
  <si>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</si>
  <si>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</si>
  <si>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</si>
  <si>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</si>
  <si>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</si>
  <si>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</si>
  <si>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</si>
  <si>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</si>
  <si>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</si>
  <si>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</si>
  <si>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</si>
  <si>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</si>
  <si>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</si>
  <si>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</si>
  <si>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</si>
  <si>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</si>
  <si>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</si>
  <si>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</si>
  <si>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</si>
  <si>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</si>
  <si>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</si>
  <si>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</si>
  <si>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</si>
  <si>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</si>
  <si>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</si>
  <si>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</si>
  <si>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</si>
  <si>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</si>
  <si>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</si>
  <si>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</si>
  <si>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</si>
  <si>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</si>
  <si>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</si>
  <si>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</si>
  <si>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</si>
  <si>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</si>
  <si>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</si>
  <si>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</si>
  <si>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</si>
  <si>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</si>
  <si>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</si>
  <si>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</si>
  <si>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</si>
  <si>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</si>
  <si>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</si>
  <si>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</si>
  <si>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</si>
  <si>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</si>
  <si>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</si>
  <si>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</si>
  <si>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</si>
  <si>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</si>
  <si>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</si>
  <si>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</si>
  <si>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</si>
  <si>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</si>
  <si>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</si>
  <si>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</si>
  <si>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</si>
  <si>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</si>
  <si>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</si>
  <si>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</si>
  <si>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</si>
  <si>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</si>
  <si>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</si>
  <si>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</si>
  <si>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</si>
  <si>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</si>
  <si>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</si>
  <si>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</si>
  <si>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</si>
  <si>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</si>
  <si>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</si>
  <si>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</si>
  <si>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</si>
  <si>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</si>
  <si>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</si>
  <si>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</si>
  <si>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</si>
  <si>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</si>
  <si>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</si>
  <si>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</si>
  <si>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</si>
  <si>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</si>
  <si>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</si>
  <si>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</si>
  <si>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</si>
  <si>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</si>
  <si>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</si>
  <si>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</si>
  <si>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</si>
  <si>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</si>
  <si>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</si>
  <si>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</si>
  <si>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</si>
  <si>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</si>
  <si>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</si>
  <si>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</si>
  <si>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</si>
  <si>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</si>
  <si>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</si>
  <si>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</si>
  <si>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</si>
  <si>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</si>
  <si>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</si>
  <si>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</si>
  <si>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</si>
  <si>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</si>
  <si>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</si>
  <si>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</si>
  <si>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</si>
  <si>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</si>
  <si>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</si>
  <si>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</si>
  <si>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</si>
  <si>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</si>
  <si>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</si>
  <si>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</si>
  <si>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</si>
  <si>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</si>
  <si>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</si>
  <si>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</si>
  <si>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</si>
  <si>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</si>
  <si>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</si>
  <si>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</si>
  <si>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</si>
  <si>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</si>
  <si>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</si>
  <si>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</si>
  <si>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</si>
  <si>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</si>
  <si>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</si>
  <si>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</si>
  <si>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</si>
  <si>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</si>
  <si>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</si>
  <si>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</si>
  <si>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</si>
  <si>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</si>
  <si>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</si>
  <si>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</si>
  <si>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</si>
  <si>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</si>
  <si>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</si>
  <si>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</si>
  <si>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</si>
  <si>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</si>
  <si>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</si>
  <si>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</si>
  <si>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</si>
  <si>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</si>
  <si>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</si>
  <si>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</si>
  <si>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</si>
  <si>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</si>
  <si>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</si>
  <si>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</si>
  <si>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</si>
  <si>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</si>
  <si>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</si>
  <si>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</si>
  <si>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</si>
  <si>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</si>
  <si>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</si>
  <si>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</si>
  <si>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</si>
  <si>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</si>
  <si>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</si>
  <si>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</si>
  <si>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</si>
  <si>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</si>
  <si>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</si>
  <si>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</si>
  <si>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</si>
  <si>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</si>
  <si>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</si>
  <si>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</si>
  <si>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</si>
  <si>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</si>
  <si>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</si>
  <si>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</si>
  <si>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</si>
  <si>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</si>
  <si>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</si>
  <si>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</si>
  <si>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</si>
  <si>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</si>
  <si>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</si>
  <si>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</si>
  <si>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</si>
  <si>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</si>
  <si>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</si>
  <si>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</si>
  <si>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</si>
  <si>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</si>
  <si>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</si>
  <si>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</si>
  <si>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</si>
  <si>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</si>
  <si>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</si>
  <si>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</si>
  <si>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</si>
  <si>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</si>
  <si>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</si>
  <si>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</si>
  <si>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</si>
  <si>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</si>
  <si>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</si>
  <si>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</si>
  <si>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</si>
  <si>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</si>
  <si>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</si>
  <si>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</si>
  <si>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</si>
  <si>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</si>
  <si>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</si>
  <si>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</si>
  <si>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</si>
  <si>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</si>
  <si>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</si>
  <si>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</si>
  <si>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</si>
  <si>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</si>
  <si>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</si>
  <si>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</si>
  <si>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</si>
  <si>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</si>
  <si>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</si>
  <si>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</si>
  <si>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</si>
  <si>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</si>
  <si>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</si>
  <si>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</si>
  <si>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</si>
  <si>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</si>
  <si>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</si>
  <si>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</si>
  <si>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</si>
  <si>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</si>
  <si>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</si>
  <si>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</si>
  <si>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</si>
  <si>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</si>
  <si>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</si>
  <si>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</si>
  <si>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</si>
  <si>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</si>
  <si>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</si>
  <si>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</si>
  <si>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</si>
  <si>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</si>
  <si>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</si>
  <si>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</si>
  <si>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</si>
  <si>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</si>
  <si>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</si>
  <si>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</si>
  <si>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</si>
  <si>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</si>
  <si>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</si>
  <si>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</si>
  <si>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</si>
  <si>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</si>
  <si>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</si>
  <si>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</si>
  <si>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</si>
  <si>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</si>
  <si>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</si>
  <si>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</si>
  <si>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</si>
  <si>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</si>
  <si>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</si>
  <si>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</si>
  <si>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</si>
  <si>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</si>
  <si>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</si>
  <si>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</si>
  <si>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</si>
  <si>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</si>
  <si>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</si>
  <si>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</si>
  <si>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</si>
  <si>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</si>
  <si>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</si>
  <si>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</si>
  <si>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</si>
  <si>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</si>
  <si>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</si>
  <si>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</si>
  <si>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</si>
  <si>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</si>
  <si>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</si>
  <si>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</si>
  <si>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</si>
  <si>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</si>
  <si>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</si>
  <si>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</si>
  <si>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</si>
  <si>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</si>
  <si>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</si>
  <si>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</si>
  <si>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</si>
  <si>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</si>
  <si>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</si>
  <si>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</si>
  <si>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</si>
  <si>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</si>
  <si>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</si>
  <si>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</si>
  <si>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</si>
  <si>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</si>
  <si>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</si>
  <si>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</si>
  <si>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</si>
  <si>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</si>
  <si>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</si>
  <si>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</si>
  <si>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</si>
  <si>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</si>
  <si>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</si>
  <si>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</si>
  <si>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</si>
  <si>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</si>
  <si>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</si>
  <si>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</si>
  <si>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</si>
  <si>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</si>
  <si>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</si>
  <si>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</si>
  <si>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</si>
  <si>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</si>
  <si>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</si>
  <si>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</si>
  <si>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</si>
  <si>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</si>
  <si>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</si>
  <si>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</si>
  <si>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</si>
  <si>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</si>
  <si>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</si>
  <si>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</si>
  <si>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</si>
  <si>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</si>
  <si>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</si>
  <si>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</si>
  <si>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</si>
  <si>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</si>
  <si>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</si>
  <si>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</si>
  <si>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</si>
  <si>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</si>
  <si>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</si>
  <si>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</si>
  <si>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</si>
  <si>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</si>
  <si>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</si>
  <si>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</si>
  <si>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</si>
  <si>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</si>
  <si>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</si>
  <si>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</si>
  <si>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</si>
  <si>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</si>
  <si>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</si>
  <si>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</si>
  <si>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</si>
  <si>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</si>
  <si>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</si>
  <si>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</si>
  <si>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</si>
  <si>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</si>
  <si>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</si>
  <si>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</si>
  <si>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</si>
  <si>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</si>
  <si>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</si>
  <si>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</si>
  <si>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</si>
  <si>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</si>
  <si>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</si>
  <si>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</si>
  <si>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</si>
  <si>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</si>
  <si>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</si>
  <si>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</si>
  <si>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</si>
  <si>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</si>
  <si>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</si>
  <si>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</si>
  <si>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</si>
  <si>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</si>
  <si>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</si>
  <si>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</si>
  <si>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</si>
  <si>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</si>
  <si>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</si>
  <si>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</si>
  <si>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</si>
  <si>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</si>
  <si>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</si>
  <si>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</si>
  <si>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</si>
  <si>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</si>
  <si>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</si>
  <si>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</si>
  <si>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</si>
  <si>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</si>
  <si>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</si>
  <si>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</si>
  <si>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</si>
  <si>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</si>
  <si>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</si>
  <si>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</si>
  <si>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</si>
  <si>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</si>
  <si>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</si>
  <si>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</si>
  <si>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</si>
  <si>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</si>
  <si>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</si>
  <si>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</si>
  <si>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</si>
  <si>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</si>
  <si>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</si>
  <si>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</si>
  <si>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</si>
  <si>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</si>
  <si>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</si>
  <si>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</si>
  <si>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</si>
  <si>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</si>
  <si>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</si>
  <si>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</si>
  <si>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</si>
  <si>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</si>
  <si>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</si>
  <si>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</si>
  <si>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</si>
  <si>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</si>
  <si>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</si>
  <si>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</si>
  <si>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</si>
  <si>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</si>
  <si>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</si>
  <si>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</si>
  <si>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</si>
  <si>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</si>
  <si>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</si>
  <si>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</si>
  <si>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</si>
  <si>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</si>
  <si>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</si>
  <si>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</si>
  <si>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</si>
  <si>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</si>
  <si>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</si>
  <si>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</si>
  <si>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</si>
  <si>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</si>
  <si>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</si>
  <si>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</si>
  <si>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</si>
  <si>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</si>
  <si>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</si>
  <si>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</si>
  <si>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</si>
  <si>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</si>
  <si>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</si>
  <si>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</si>
  <si>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</si>
  <si>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</si>
  <si>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</si>
  <si>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</si>
  <si>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</si>
  <si>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</si>
  <si>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</si>
  <si>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</si>
  <si>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</si>
  <si>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</si>
  <si>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</si>
  <si>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</si>
  <si>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</si>
  <si>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</si>
  <si>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</si>
  <si>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</si>
  <si>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</si>
  <si>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</si>
  <si>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</si>
  <si>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</si>
  <si>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</si>
  <si>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</si>
  <si>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</si>
  <si>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</si>
  <si>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</si>
  <si>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</si>
  <si>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</si>
  <si>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</si>
  <si>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</si>
  <si>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</si>
  <si>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</si>
  <si>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</si>
  <si>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</si>
  <si>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</si>
  <si>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</si>
  <si>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</si>
  <si>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</si>
  <si>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</si>
  <si>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</si>
  <si>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</si>
  <si>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</si>
  <si>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</si>
  <si>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</si>
  <si>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</si>
  <si>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</si>
  <si>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</si>
  <si>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</si>
  <si>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</si>
  <si>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</si>
  <si>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</si>
  <si>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</si>
  <si>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</si>
  <si>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</si>
  <si>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</si>
  <si>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</si>
  <si>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</si>
  <si>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</si>
  <si>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</si>
  <si>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</si>
  <si>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</si>
  <si>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</si>
  <si>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</si>
  <si>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</si>
  <si>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</si>
  <si>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</si>
  <si>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</si>
  <si>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</si>
  <si>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</si>
  <si>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</si>
  <si>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</si>
  <si>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</si>
  <si>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</si>
  <si>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</si>
  <si>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</si>
  <si>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</si>
  <si>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</si>
  <si>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</si>
  <si>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</si>
  <si>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</si>
  <si>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</si>
  <si>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</si>
  <si>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</si>
  <si>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</si>
  <si>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</si>
  <si>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</si>
  <si>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</si>
  <si>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</si>
  <si>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</si>
  <si>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</si>
  <si>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</si>
  <si>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</si>
  <si>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</si>
  <si>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</si>
  <si>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</si>
  <si>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</si>
  <si>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</si>
  <si>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</si>
  <si>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</si>
  <si>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</si>
  <si>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</si>
  <si>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</si>
  <si>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</si>
  <si>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</si>
  <si>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</si>
  <si>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</si>
  <si>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</si>
  <si>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</si>
  <si>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</si>
  <si>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</si>
  <si>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</si>
  <si>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</si>
  <si>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</si>
  <si>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</si>
  <si>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</si>
  <si>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</si>
  <si>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</si>
  <si>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</si>
  <si>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</si>
  <si>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</si>
  <si>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</si>
  <si>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</si>
  <si>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</si>
  <si>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</si>
  <si>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</si>
  <si>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</si>
  <si>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</si>
  <si>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</si>
  <si>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</si>
  <si>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</si>
  <si>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</si>
  <si>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</si>
  <si>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</si>
  <si>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</si>
  <si>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</si>
  <si>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</si>
  <si>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</si>
  <si>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</si>
  <si>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</si>
  <si>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</si>
  <si>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</si>
  <si>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</si>
  <si>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</si>
  <si>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</si>
  <si>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</si>
  <si>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</si>
  <si>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</si>
  <si>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</si>
  <si>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</si>
  <si>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</si>
  <si>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</si>
  <si>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</si>
  <si>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</si>
  <si>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</si>
  <si>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</si>
  <si>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</si>
  <si>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</si>
  <si>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</si>
  <si>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</si>
  <si>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</si>
  <si>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</si>
  <si>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</si>
  <si>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</si>
  <si>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</si>
  <si>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</si>
  <si>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</si>
  <si>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</si>
  <si>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</si>
  <si>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</si>
  <si>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</si>
  <si>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</si>
  <si>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</si>
  <si>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</si>
  <si>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</si>
  <si>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</si>
  <si>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</si>
  <si>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</si>
  <si>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</si>
  <si>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</si>
  <si>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</si>
  <si>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</si>
  <si>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</si>
  <si>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</si>
  <si>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</si>
  <si>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</si>
  <si>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</si>
  <si>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</si>
  <si>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</si>
  <si>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</si>
  <si>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</si>
  <si>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</si>
  <si>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</si>
  <si>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</si>
  <si>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</si>
  <si>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</si>
  <si>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</si>
  <si>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</si>
  <si>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</si>
  <si>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</si>
  <si>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</si>
  <si>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</si>
  <si>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</si>
  <si>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</si>
  <si>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</si>
  <si>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</si>
  <si>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</si>
  <si>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</si>
  <si>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</si>
  <si>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</si>
  <si>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</si>
  <si>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</si>
  <si>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</si>
  <si>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</si>
  <si>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</si>
  <si>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</si>
  <si>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</si>
  <si>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</si>
  <si>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</si>
  <si>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</si>
  <si>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</si>
  <si>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</si>
  <si>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</si>
  <si>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</si>
  <si>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</si>
  <si>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</si>
  <si>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</si>
  <si>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</si>
  <si>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</si>
  <si>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</si>
  <si>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</si>
  <si>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</si>
  <si>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</si>
  <si>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</si>
  <si>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</si>
  <si>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</si>
  <si>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</si>
  <si>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</si>
  <si>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</si>
  <si>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</si>
  <si>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</si>
  <si>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</si>
  <si>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</si>
  <si>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</si>
  <si>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</si>
  <si>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</si>
  <si>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</si>
  <si>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</si>
  <si>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</si>
  <si>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</si>
  <si>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</si>
  <si>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</si>
  <si>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</si>
  <si>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</si>
  <si>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</si>
  <si>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</si>
  <si>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</si>
  <si>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</si>
  <si>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</si>
  <si>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</si>
  <si>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</si>
  <si>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</si>
  <si>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PCM-20251026-00000827</t>
  </si>
  <si>
    <t xml:space="preserve">ETA 70 Mins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</si>
  <si>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</si>
  <si>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</si>
  <si>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</si>
  <si>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</si>
  <si>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</si>
  <si>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</si>
  <si>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</si>
  <si>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</si>
  <si>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</si>
  <si>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</si>
  <si>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</si>
  <si>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</si>
  <si>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</si>
  <si>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</si>
  <si>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</si>
  <si>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</si>
  <si>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</si>
  <si>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</si>
  <si>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</si>
  <si>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</si>
  <si>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</si>
  <si>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</si>
  <si>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</si>
  <si>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</si>
  <si>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</si>
  <si>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</si>
  <si>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</si>
  <si>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</si>
  <si>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</si>
  <si>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</si>
  <si>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</si>
  <si>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</si>
  <si>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</si>
  <si>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</si>
  <si>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</si>
  <si>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</si>
  <si>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</si>
  <si>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</si>
  <si>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</si>
  <si>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</si>
  <si>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</si>
  <si>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</si>
  <si>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</si>
  <si>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</si>
  <si>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</si>
  <si>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</si>
  <si>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</si>
  <si>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</si>
  <si>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</si>
  <si>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</si>
  <si>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</si>
  <si>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</si>
  <si>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</si>
  <si>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</si>
  <si>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</si>
  <si>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</si>
  <si>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</si>
  <si>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</si>
  <si>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</si>
  <si>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</si>
  <si>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</si>
  <si>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</si>
  <si>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</si>
  <si>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</si>
  <si>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</si>
  <si>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</si>
  <si>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</si>
  <si>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</si>
  <si>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</si>
  <si>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</si>
  <si>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</si>
  <si>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</si>
  <si>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</si>
  <si>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</si>
  <si>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</si>
  <si>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</si>
  <si>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</si>
  <si>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</si>
  <si>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</si>
  <si>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</si>
  <si>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</si>
  <si>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</si>
  <si>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</si>
  <si>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</si>
  <si>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PCM-20251026-00000985</t>
  </si>
  <si>
    <t xml:space="preserve">ETA 40 min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</si>
  <si>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</si>
  <si>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</si>
  <si>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</si>
  <si>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</si>
  <si>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PCM-20251026-00000964</t>
  </si>
  <si>
    <t>jed0076</t>
  </si>
  <si>
    <t xml:space="preserve">team need 60 mins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</si>
  <si>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</si>
  <si>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</si>
  <si>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</si>
  <si>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</si>
  <si>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</si>
  <si>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</si>
  <si>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PCM-20251026-00000909</t>
  </si>
  <si>
    <t>EM Team on the way ETA : 40 Mins</t>
  </si>
  <si>
    <t>PCM-20251026-00000931</t>
  </si>
  <si>
    <t>PCM-20251026-00000210</t>
  </si>
  <si>
    <t>5g cell down due to rectifier module faulty, rectifier module under repair arrangement</t>
  </si>
  <si>
    <t>TT-20251026-00285</t>
  </si>
  <si>
    <t>EM team on the way ETA 45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</si>
</sst>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8" totalsRowShown="0" headerRowDxfId="174" dataDxfId="173" headerRowBorderDxfId="171" tableBorderDxfId="172" totalsRowBorderDxfId="170">
  <autoFilter ref="A1:L5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21" totalsRowShown="0" headerRowDxfId="157" dataDxfId="156" headerRowBorderDxfId="154" tableBorderDxfId="155" totalsRowBorderDxfId="153">
  <autoFilter ref="A1:CJ22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3" totalsRowShown="0" headerRowDxfId="64" dataDxfId="63" headerRowBorderDxfId="61" tableBorderDxfId="62">
  <autoFilter ref="A1:L111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5" totalsRowShown="0" headerRowDxfId="48" dataDxfId="47" headerRowBorderDxfId="45" tableBorderDxfId="46" totalsRowBorderDxfId="44">
  <autoFilter ref="A1:L21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62" totalsRowShown="0" headerRowDxfId="31" dataDxfId="30" headerRowBorderDxfId="28" tableBorderDxfId="29">
  <autoFilter ref="A1:L46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31" totalsRowShown="0" headerRowDxfId="15" dataDxfId="14" headerRowBorderDxfId="12" tableBorderDxfId="13">
  <autoFilter ref="A1:L13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8"/>
  <sheetViews>
    <sheetView workbookViewId="0">
      <selection activeCell="C15" sqref="C15"/>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293.53035023147822</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13.035361805552384</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21502</v>
      </c>
      <c r="E4" s="135" t="s">
        <v>38998</v>
      </c>
      <c r="F4" s="136">
        <v>45956.426377314812</v>
      </c>
      <c r="G4" s="137">
        <f ca="1">IFERROR(NOW()-F4,"")</f>
        <v>5.2398842592083383E-2</v>
      </c>
      <c r="H4" s="136">
        <v>45956.42082175926</v>
      </c>
      <c r="I4" s="134" t="str">
        <f>IFERROR(VLOOKUP(D4,DB!A:F,6,0),"")</f>
        <v>Generator-SG</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45956.478776157404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45956.478776157404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45956.478776157404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45956.478776157404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45956.478776157404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45956.478776157404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45956.478776157404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45956.478776157404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45956.478776157404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45956.478776157404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45956.478776157404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45956.478776157404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45956.478776157404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45956.478776157404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45956.478776157404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45956.478776157404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45956.478776157404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45956.478776157404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45956.478776157404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45956.478776157404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45956.478776157404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45956.478776157404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45956.478776157404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45956.478776157404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45956.478776157404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45956.478776157404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45956.478776157404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45956.478776157404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45956.478776157404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45956.478776157404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45956.478776157404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45956.478776157404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45956.478776157404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45956.478776157404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45956.478776157404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45956.478776157404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45956.478776157404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45956.478776157404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45956.478776157404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45956.478776157404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45956.478776157404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45956.478776157404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45956.478776157404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45956.478776157404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45956.478776157404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45956.478776157404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45956.478776157404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45956.478776157404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45956.478776157404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45956.478776157404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45956.478776157404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45956.478776157404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45956.478776157404</v>
      </c>
      <c r="H57" s="136"/>
      <c r="I57" s="134" t="str">
        <f>IFERROR(VLOOKUP(D57,DB!A:F,6,0),"")</f>
        <v/>
      </c>
      <c r="J57" s="134" t="str">
        <f>IFERROR(VLOOKUP(D57,DB!A:G,7,0),"")</f>
        <v/>
      </c>
      <c r="K57" s="138"/>
      <c r="L57" s="139" t="str">
        <f>IFERROR(VLOOKUP(D57,DB!A:I,9,0),"")</f>
        <v/>
      </c>
    </row>
    <row r="58" spans="1:12" ht="15" customHeight="1">
      <c r="A58" s="145"/>
      <c r="B58" s="146" t="str">
        <f>IFERROR(VLOOKUP(D58,DB!A:K,11,0),"")</f>
        <v/>
      </c>
      <c r="C58" s="146"/>
      <c r="D58" s="146"/>
      <c r="E58" s="147"/>
      <c r="F58" s="148"/>
      <c r="G58" s="149">
        <f ca="1">IFERROR(NOW()-F58,"")</f>
        <v>45956.478776157404</v>
      </c>
      <c r="H58" s="148"/>
      <c r="I58" s="146" t="str">
        <f>IFERROR(VLOOKUP(D58,DB!A:F,6,0),"")</f>
        <v/>
      </c>
      <c r="J58" s="146" t="str">
        <f>IFERROR(VLOOKUP(D58,DB!A:G,7,0),"")</f>
        <v/>
      </c>
      <c r="K58" s="150"/>
      <c r="L58" s="151" t="str">
        <f>IFERROR(VLOOKUP(D58,DB!A:I,9,0),"")</f>
        <v/>
      </c>
    </row>
  </sheetData>
  <customSheetViews>
    <customSheetView guid="{F6042A99-DD27-4453-835D-0834D95730CC}" filter="1" showAutoFilter="1">
      <pageMargins left="0" right="0" top="0" bottom="0" header="0" footer="0"/>
      <autoFilter ref="B1:M1" xr:uid="{EB3D3644-65FC-47CA-811C-5EBB7DF8E861}"/>
    </customSheetView>
  </customSheetViews>
  <dataValidations count="2">
    <dataValidation allowBlank="1" showInputMessage="1" showErrorMessage="1" sqref="E1" xr:uid="{5DBA255D-CDD9-49FB-AD3C-AF70AB4EE696}"/>
    <dataValidation type="list" allowBlank="1" showInputMessage="1" showErrorMessage="1" sqref="E2:E5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21"/>
  <sheetViews>
    <sheetView tabSelected="1"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131.47893819444289</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39086</v>
      </c>
      <c r="B4" s="18" t="str">
        <f>IFERROR(VLOOKUP(D4,DB!A:K,11,0),"")</f>
        <v>R2</v>
      </c>
      <c r="C4" s="18">
        <v>2</v>
      </c>
      <c r="D4" s="18" t="s">
        <v>17718</v>
      </c>
      <c r="E4" s="87" t="s">
        <v>38998</v>
      </c>
      <c r="F4" s="89">
        <v>45944.495775462965</v>
      </c>
      <c r="G4" s="116">
        <f ca="1">IFERROR(NOW()-F4,"-")</f>
        <v>11.983000694439397</v>
      </c>
      <c r="H4" s="115">
        <v>45937.721967592595</v>
      </c>
      <c r="I4" s="18" t="str">
        <f>IFERROR(VLOOKUP(D4,DB!A:F,6,0),"")</f>
        <v>SCECO</v>
      </c>
      <c r="J4" s="18" t="str">
        <f>IFERROR(VLOOKUP(D4,DB!A:G,7,0),"")</f>
        <v>Vandalized</v>
      </c>
      <c r="K4" s="19" t="s">
        <v>39087</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39088</v>
      </c>
      <c r="B5" s="18" t="str">
        <f>IFERROR(VLOOKUP(D5,DB!A:K,11,0),"")</f>
        <v>R2</v>
      </c>
      <c r="C5" s="18">
        <v>2</v>
      </c>
      <c r="D5" s="18" t="s">
        <v>21511</v>
      </c>
      <c r="E5" s="114" t="s">
        <v>39081</v>
      </c>
      <c r="F5" s="115">
        <v>45956.476099537038</v>
      </c>
      <c r="G5" s="116">
        <f ca="1">IFERROR(NOW()-F5,"-")</f>
        <v>2.6766203664010391E-3</v>
      </c>
      <c r="H5" s="115">
        <v>45956.467766203707</v>
      </c>
      <c r="I5" s="18" t="str">
        <f>IFERROR(VLOOKUP(D5,DB!A:F,6,0),"")</f>
        <v>Generator-SG</v>
      </c>
      <c r="J5" s="18" t="str">
        <f>IFERROR(VLOOKUP(D5,DB!A:G,7,0),"")</f>
        <v>Vandalized</v>
      </c>
      <c r="K5" s="19" t="s">
        <v>39089</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45956.478776157404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45956.478776157404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45956.478776157404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45956.478776157404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45956.478776157404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45956.478776157404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45956.478776157404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45956.478776157404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45956.478776157404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45956.478776157404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45956.478776157404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45956.478776157404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45956.478776157404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45956.478776157404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45956.478776157404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45956.478776157404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45956.478776157404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45956.478776157404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45956.478776157404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45956.478776157404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45956.478776157404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45956.478776157404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45956.478776157404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45956.478776157404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45956.478776157404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45956.478776157404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45956.478776157404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45956.478776157404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45956.478776157404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45956.478776157404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45956.478776157404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45956.478776157404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45956.478776157404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45956.478776157404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45956.478776157404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45956.478776157404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45956.478776157404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45956.478776157404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45956.478776157404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45956.478776157404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45956.478776157404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45956.478776157404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45956.478776157404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45956.478776157404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45956.478776157404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45956.478776157404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45956.478776157404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45956.478776157404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45956.478776157404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45956.478776157404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45956.478776157404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45956.478776157404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45956.478776157404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45956.478776157404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45956.478776157404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45956.478776157404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45956.478776157404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45956.478776157404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45956.478776157404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45956.478776157404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45956.478776157404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45956.478776157404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45956.478776157404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45956.478776157404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45956.478776157404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45956.478776157404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45956.478776157404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45956.478776157404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45956.478776157404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45956.478776157404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45956.478776157404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61"/>
      <c r="B77" s="162" t="str">
        <f>IFERROR(VLOOKUP(D77,DB!A:K,11,0),"")</f>
        <v/>
      </c>
      <c r="C77" s="162"/>
      <c r="D77" s="162"/>
      <c r="E77" s="163"/>
      <c r="F77" s="164"/>
      <c r="G77" s="165">
        <f ca="1">IFERROR(NOW()-F77,"-")</f>
        <v>45956.478776157404</v>
      </c>
      <c r="H77" s="164"/>
      <c r="I77" s="162" t="str">
        <f>IFERROR(VLOOKUP(D77,DB!A:F,6,0),"")</f>
        <v/>
      </c>
      <c r="J77" s="162" t="str">
        <f>IFERROR(VLOOKUP(D77,DB!A:G,7,0),"")</f>
        <v/>
      </c>
      <c r="K77" s="166"/>
      <c r="L77" s="162" t="str">
        <f>IFERROR(VLOOKUP(D77,DB!A:I,9,0),"")</f>
        <v/>
      </c>
      <c r="M77" s="162"/>
      <c r="N77" s="162"/>
      <c r="O77" s="162"/>
      <c r="P77" s="162"/>
      <c r="Q77" s="162"/>
      <c r="R77" s="162"/>
      <c r="S77" s="162"/>
      <c r="T77" s="162"/>
      <c r="U77" s="162"/>
      <c r="V77" s="162"/>
      <c r="W77" s="162"/>
      <c r="X77" s="162"/>
      <c r="Y77" s="162"/>
      <c r="Z77" s="162"/>
      <c r="AA77" s="162"/>
      <c r="AB77" s="162"/>
      <c r="AC77" s="162"/>
      <c r="AD77" s="162"/>
      <c r="AE77" s="162"/>
      <c r="AF77" s="162"/>
      <c r="AG77" s="162"/>
      <c r="AH77" s="162"/>
      <c r="AI77" s="162"/>
      <c r="AJ77" s="162"/>
      <c r="AK77" s="162"/>
      <c r="AL77" s="162"/>
      <c r="AM77" s="162"/>
      <c r="AN77" s="162"/>
      <c r="AO77" s="162"/>
      <c r="AP77" s="162"/>
      <c r="AQ77" s="162"/>
      <c r="AR77" s="162"/>
      <c r="AS77" s="162"/>
      <c r="AT77" s="162"/>
      <c r="AU77" s="162"/>
      <c r="AV77" s="162"/>
      <c r="AW77" s="162"/>
      <c r="AX77" s="162"/>
      <c r="AY77" s="162"/>
      <c r="AZ77" s="162"/>
      <c r="BA77" s="162"/>
      <c r="BB77" s="162"/>
      <c r="BC77" s="162"/>
      <c r="BD77" s="162"/>
      <c r="BE77" s="162"/>
      <c r="BF77" s="162"/>
      <c r="BG77" s="162"/>
      <c r="BH77" s="162"/>
      <c r="BI77" s="162"/>
      <c r="BJ77" s="162"/>
      <c r="BK77" s="162"/>
      <c r="BL77" s="162"/>
      <c r="BM77" s="162"/>
      <c r="BN77" s="162"/>
      <c r="BO77" s="162"/>
      <c r="BP77" s="162"/>
      <c r="BQ77" s="162"/>
      <c r="BR77" s="162"/>
      <c r="BS77" s="162"/>
      <c r="BT77" s="162"/>
      <c r="BU77" s="162"/>
      <c r="BV77" s="162"/>
      <c r="BW77" s="162"/>
      <c r="BX77" s="162"/>
      <c r="BY77" s="162"/>
      <c r="BZ77" s="162"/>
      <c r="CA77" s="162"/>
      <c r="CB77" s="162"/>
      <c r="CC77" s="162"/>
      <c r="CD77" s="162"/>
      <c r="CE77" s="162"/>
      <c r="CF77" s="162"/>
      <c r="CG77" s="162"/>
      <c r="CH77" s="162"/>
      <c r="CI77" s="162"/>
      <c r="CJ77" s="167"/>
    </row>
    <row r="78" spans="1:88" ht="31.5" customHeight="1">
      <c r="A78" s="113"/>
      <c r="B78" s="18" t="str">
        <f>IFERROR(VLOOKUP(D78,DB!A:K,11,0),"")</f>
        <v/>
      </c>
      <c r="C78" s="18"/>
      <c r="D78" s="18"/>
      <c r="E78" s="114"/>
      <c r="F78" s="115"/>
      <c r="G78" s="116">
        <f ca="1">IFERROR(NOW()-F78,"-")</f>
        <v>45956.478776041666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45956.478776041666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45956.478776041666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45956.478776041666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45956.478776157404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45956.478776157404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45956.478776157404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45956.478776157404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45956.478776157404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45956.478776157404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45956.478776157404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45956.478776157404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45956.478776157404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45956.478776157404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45956.478776157404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45956.478776157404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45956.478776157404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45956.478776157404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45956.478776157404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45956.478776157404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45956.478776157404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45956.478776157404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45956.478776157404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45956.478776157404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45956.478776157404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45956.478776157404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45956.478776157404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45956.478776157404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45956.478776157404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45956.478776157404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45956.478776157404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45956.478776157404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45956.478776157404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45956.478776157404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45956.478776157404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45956.478776157404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45956.478776157404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45956.478776157404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45956.478776157404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45956.478776157404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45956.478776157404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45956.478776157404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45956.478776157404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45956.478776157404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45956.478776157404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45956.478776157404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45956.478776157404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45956.478776157404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45956.478776157404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45956.478776157404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45956.478776157404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45956.478776157404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45956.478776157404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45956.478776157404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45956.478776157404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45956.478776157404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45956.478776157404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45956.478776157404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45956.478776157404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45956.478776157404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45956.478776157404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45956.478776157404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45956.478776157404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45956.478776157404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45956.478776157404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45956.478776157404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45956.478776157404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45956.478776157404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45956.478776157404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45956.478776157404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45956.478776157404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45956.478776157404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45956.478776157404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45956.478776157404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45956.478776157404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45956.478776157404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45956.478776157404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45956.478776157404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45956.478776157404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45956.478776157404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45956.478776157404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45956.478776157404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45956.478776157404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45956.478776157404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45956.478776157404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45956.478776157404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45956.478776157404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45956.478776157404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45956.478776157404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45956.478776157404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45956.478776157404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45956.478776157404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45956.478776157404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45956.478776157404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45956.478776157404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45956.478776157404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45956.478776157404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45956.478776157404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45956.478776157404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45956.478776157404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45956.478776157404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45956.478776157404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45956.478776157404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45956.478776157404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45956.478776157404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45956.478776157404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45956.478776157404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45956.478776157404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45956.478776157404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45956.478776157404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45956.478776157404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45956.478776157404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45956.478776157404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45956.478776157404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45956.478776157404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45956.478776157404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45956.478776157404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45956.478776157404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45956.478776157404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45956.478776157404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45956.478776157404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45956.478776157404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45956.478776157404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45956.478776157404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45956.478776157404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45956.478776157404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45956.478776157404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45956.478776157404</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45956.478776157404</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45956.478776157404</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45956.478776157404</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45956.478776157404</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45956.478776157404</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45956.478776157404</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45956.478776157404</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45956.478776157404</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45956.478776157404</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45956.478776157404</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13"/>
      <c r="B216" s="18" t="str">
        <f>IFERROR(VLOOKUP(D216,DB!A:K,11,0),"")</f>
        <v/>
      </c>
      <c r="C216" s="18"/>
      <c r="D216" s="18"/>
      <c r="E216" s="114"/>
      <c r="F216" s="115"/>
      <c r="G216" s="116">
        <f ca="1">IFERROR(NOW()-F216,"-")</f>
        <v>45956.478776157404</v>
      </c>
      <c r="H216" s="115"/>
      <c r="I216" s="18" t="str">
        <f>IFERROR(VLOOKUP(D216,DB!A:F,6,0),"")</f>
        <v/>
      </c>
      <c r="J216" s="18" t="str">
        <f>IFERROR(VLOOKUP(D216,DB!A:G,7,0),"")</f>
        <v/>
      </c>
      <c r="K216" s="19"/>
      <c r="L216" s="18" t="str">
        <f>IFERROR(VLOOKUP(D216,DB!A:I,9,0),"")</f>
        <v/>
      </c>
      <c r="M216" s="18"/>
      <c r="N216" s="18"/>
      <c r="O216" s="18"/>
      <c r="P216" s="18"/>
      <c r="Q216" s="18"/>
      <c r="R216" s="18"/>
      <c r="S216" s="18"/>
      <c r="T216" s="18"/>
      <c r="U216" s="18"/>
      <c r="V216" s="18"/>
      <c r="W216" s="18"/>
      <c r="X216" s="18"/>
      <c r="Y216" s="18"/>
      <c r="Z216" s="18"/>
      <c r="AA216" s="18"/>
      <c r="AB216" s="18"/>
      <c r="AC216" s="18"/>
      <c r="AD216" s="18"/>
      <c r="AE216" s="18"/>
      <c r="AF216" s="18"/>
      <c r="AG216" s="18"/>
      <c r="AH216" s="18"/>
      <c r="AI216" s="18"/>
      <c r="AJ216" s="18"/>
      <c r="AK216" s="18"/>
      <c r="AL216" s="18"/>
      <c r="AM216" s="18"/>
      <c r="AN216" s="18"/>
      <c r="AO216" s="18"/>
      <c r="AP216" s="18"/>
      <c r="AQ216" s="18"/>
      <c r="AR216" s="18"/>
      <c r="AS216" s="18"/>
      <c r="AT216" s="18"/>
      <c r="AU216" s="18"/>
      <c r="AV216" s="18"/>
      <c r="AW216" s="18"/>
      <c r="AX216" s="18"/>
      <c r="AY216" s="18"/>
      <c r="AZ216" s="18"/>
      <c r="BA216" s="18"/>
      <c r="BB216" s="18"/>
      <c r="BC216" s="18"/>
      <c r="BD216" s="18"/>
      <c r="BE216" s="18"/>
      <c r="BF216" s="18"/>
      <c r="BG216" s="18"/>
      <c r="BH216" s="18"/>
      <c r="BI216" s="18"/>
      <c r="BJ216" s="18"/>
      <c r="BK216" s="18"/>
      <c r="BL216" s="18"/>
      <c r="BM216" s="18"/>
      <c r="BN216" s="18"/>
      <c r="BO216" s="18"/>
      <c r="BP216" s="18"/>
      <c r="BQ216" s="18"/>
      <c r="BR216" s="18"/>
      <c r="BS216" s="18"/>
      <c r="BT216" s="18"/>
      <c r="BU216" s="18"/>
      <c r="BV216" s="18"/>
      <c r="BW216" s="18"/>
      <c r="BX216" s="18"/>
      <c r="BY216" s="18"/>
      <c r="BZ216" s="18"/>
      <c r="CA216" s="18"/>
      <c r="CB216" s="18"/>
      <c r="CC216" s="18"/>
      <c r="CD216" s="18"/>
      <c r="CE216" s="18"/>
      <c r="CF216" s="18"/>
      <c r="CG216" s="18"/>
      <c r="CH216" s="18"/>
      <c r="CI216" s="18"/>
      <c r="CJ216" s="111"/>
    </row>
    <row r="217" spans="1:88" ht="31.5" customHeight="1">
      <c r="A217" s="113"/>
      <c r="B217" s="18" t="str">
        <f>IFERROR(VLOOKUP(D217,DB!A:K,11,0),"")</f>
        <v/>
      </c>
      <c r="C217" s="18"/>
      <c r="D217" s="18"/>
      <c r="E217" s="114"/>
      <c r="F217" s="115"/>
      <c r="G217" s="116">
        <f ca="1">IFERROR(NOW()-F217,"-")</f>
        <v>45956.478776157404</v>
      </c>
      <c r="H217" s="115"/>
      <c r="I217" s="18" t="str">
        <f>IFERROR(VLOOKUP(D217,DB!A:F,6,0),"")</f>
        <v/>
      </c>
      <c r="J217" s="18" t="str">
        <f>IFERROR(VLOOKUP(D217,DB!A:G,7,0),"")</f>
        <v/>
      </c>
      <c r="K217" s="19"/>
      <c r="L217" s="18" t="str">
        <f>IFERROR(VLOOKUP(D217,DB!A:I,9,0),"")</f>
        <v/>
      </c>
      <c r="M217" s="18"/>
      <c r="N217" s="18"/>
      <c r="O217" s="18"/>
      <c r="P217" s="18"/>
      <c r="Q217" s="18"/>
      <c r="R217" s="18"/>
      <c r="S217" s="18"/>
      <c r="T217" s="18"/>
      <c r="U217" s="18"/>
      <c r="V217" s="18"/>
      <c r="W217" s="18"/>
      <c r="X217" s="18"/>
      <c r="Y217" s="18"/>
      <c r="Z217" s="18"/>
      <c r="AA217" s="18"/>
      <c r="AB217" s="18"/>
      <c r="AC217" s="18"/>
      <c r="AD217" s="18"/>
      <c r="AE217" s="18"/>
      <c r="AF217" s="18"/>
      <c r="AG217" s="18"/>
      <c r="AH217" s="18"/>
      <c r="AI217" s="18"/>
      <c r="AJ217" s="18"/>
      <c r="AK217" s="18"/>
      <c r="AL217" s="18"/>
      <c r="AM217" s="18"/>
      <c r="AN217" s="18"/>
      <c r="AO217" s="18"/>
      <c r="AP217" s="18"/>
      <c r="AQ217" s="18"/>
      <c r="AR217" s="18"/>
      <c r="AS217" s="18"/>
      <c r="AT217" s="18"/>
      <c r="AU217" s="18"/>
      <c r="AV217" s="18"/>
      <c r="AW217" s="18"/>
      <c r="AX217" s="18"/>
      <c r="AY217" s="18"/>
      <c r="AZ217" s="18"/>
      <c r="BA217" s="18"/>
      <c r="BB217" s="18"/>
      <c r="BC217" s="18"/>
      <c r="BD217" s="18"/>
      <c r="BE217" s="18"/>
      <c r="BF217" s="18"/>
      <c r="BG217" s="18"/>
      <c r="BH217" s="18"/>
      <c r="BI217" s="18"/>
      <c r="BJ217" s="18"/>
      <c r="BK217" s="18"/>
      <c r="BL217" s="18"/>
      <c r="BM217" s="18"/>
      <c r="BN217" s="18"/>
      <c r="BO217" s="18"/>
      <c r="BP217" s="18"/>
      <c r="BQ217" s="18"/>
      <c r="BR217" s="18"/>
      <c r="BS217" s="18"/>
      <c r="BT217" s="18"/>
      <c r="BU217" s="18"/>
      <c r="BV217" s="18"/>
      <c r="BW217" s="18"/>
      <c r="BX217" s="18"/>
      <c r="BY217" s="18"/>
      <c r="BZ217" s="18"/>
      <c r="CA217" s="18"/>
      <c r="CB217" s="18"/>
      <c r="CC217" s="18"/>
      <c r="CD217" s="18"/>
      <c r="CE217" s="18"/>
      <c r="CF217" s="18"/>
      <c r="CG217" s="18"/>
      <c r="CH217" s="18"/>
      <c r="CI217" s="18"/>
      <c r="CJ217" s="111"/>
    </row>
    <row r="218" spans="1:88" ht="31.5" customHeight="1">
      <c r="A218" s="113"/>
      <c r="B218" s="18" t="str">
        <f>IFERROR(VLOOKUP(D218,DB!A:K,11,0),"")</f>
        <v/>
      </c>
      <c r="C218" s="18"/>
      <c r="D218" s="18"/>
      <c r="E218" s="114"/>
      <c r="F218" s="115"/>
      <c r="G218" s="116">
        <f ca="1">IFERROR(NOW()-F218,"-")</f>
        <v>45956.478776157404</v>
      </c>
      <c r="H218" s="115"/>
      <c r="I218" s="18" t="str">
        <f>IFERROR(VLOOKUP(D218,DB!A:F,6,0),"")</f>
        <v/>
      </c>
      <c r="J218" s="18" t="str">
        <f>IFERROR(VLOOKUP(D218,DB!A:G,7,0),"")</f>
        <v/>
      </c>
      <c r="K218" s="19"/>
      <c r="L218" s="18" t="str">
        <f>IFERROR(VLOOKUP(D218,DB!A:I,9,0),"")</f>
        <v/>
      </c>
      <c r="M218" s="18"/>
      <c r="N218" s="18"/>
      <c r="O218" s="18"/>
      <c r="P218" s="18"/>
      <c r="Q218" s="18"/>
      <c r="R218" s="18"/>
      <c r="S218" s="18"/>
      <c r="T218" s="18"/>
      <c r="U218" s="18"/>
      <c r="V218" s="18"/>
      <c r="W218" s="18"/>
      <c r="X218" s="18"/>
      <c r="Y218" s="18"/>
      <c r="Z218" s="18"/>
      <c r="AA218" s="18"/>
      <c r="AB218" s="18"/>
      <c r="AC218" s="18"/>
      <c r="AD218" s="18"/>
      <c r="AE218" s="18"/>
      <c r="AF218" s="18"/>
      <c r="AG218" s="18"/>
      <c r="AH218" s="18"/>
      <c r="AI218" s="18"/>
      <c r="AJ218" s="18"/>
      <c r="AK218" s="18"/>
      <c r="AL218" s="18"/>
      <c r="AM218" s="18"/>
      <c r="AN218" s="18"/>
      <c r="AO218" s="18"/>
      <c r="AP218" s="18"/>
      <c r="AQ218" s="18"/>
      <c r="AR218" s="18"/>
      <c r="AS218" s="18"/>
      <c r="AT218" s="18"/>
      <c r="AU218" s="18"/>
      <c r="AV218" s="18"/>
      <c r="AW218" s="18"/>
      <c r="AX218" s="18"/>
      <c r="AY218" s="18"/>
      <c r="AZ218" s="18"/>
      <c r="BA218" s="18"/>
      <c r="BB218" s="18"/>
      <c r="BC218" s="18"/>
      <c r="BD218" s="18"/>
      <c r="BE218" s="18"/>
      <c r="BF218" s="18"/>
      <c r="BG218" s="18"/>
      <c r="BH218" s="18"/>
      <c r="BI218" s="18"/>
      <c r="BJ218" s="18"/>
      <c r="BK218" s="18"/>
      <c r="BL218" s="18"/>
      <c r="BM218" s="18"/>
      <c r="BN218" s="18"/>
      <c r="BO218" s="18"/>
      <c r="BP218" s="18"/>
      <c r="BQ218" s="18"/>
      <c r="BR218" s="18"/>
      <c r="BS218" s="18"/>
      <c r="BT218" s="18"/>
      <c r="BU218" s="18"/>
      <c r="BV218" s="18"/>
      <c r="BW218" s="18"/>
      <c r="BX218" s="18"/>
      <c r="BY218" s="18"/>
      <c r="BZ218" s="18"/>
      <c r="CA218" s="18"/>
      <c r="CB218" s="18"/>
      <c r="CC218" s="18"/>
      <c r="CD218" s="18"/>
      <c r="CE218" s="18"/>
      <c r="CF218" s="18"/>
      <c r="CG218" s="18"/>
      <c r="CH218" s="18"/>
      <c r="CI218" s="18"/>
      <c r="CJ218" s="111"/>
    </row>
    <row r="219" spans="1:88" ht="31.5" customHeight="1">
      <c r="A219" s="113"/>
      <c r="B219" s="18" t="str">
        <f>IFERROR(VLOOKUP(D219,DB!A:K,11,0),"")</f>
        <v/>
      </c>
      <c r="C219" s="18"/>
      <c r="D219" s="18"/>
      <c r="E219" s="114"/>
      <c r="F219" s="115"/>
      <c r="G219" s="116">
        <f ca="1">IFERROR(NOW()-F219,"-")</f>
        <v>45956.478776157404</v>
      </c>
      <c r="H219" s="115"/>
      <c r="I219" s="18" t="str">
        <f>IFERROR(VLOOKUP(D219,DB!A:F,6,0),"")</f>
        <v/>
      </c>
      <c r="J219" s="18" t="str">
        <f>IFERROR(VLOOKUP(D219,DB!A:G,7,0),"")</f>
        <v/>
      </c>
      <c r="K219" s="19"/>
      <c r="L219" s="18" t="str">
        <f>IFERROR(VLOOKUP(D219,DB!A:I,9,0),"")</f>
        <v/>
      </c>
      <c r="M219" s="18"/>
      <c r="N219" s="18"/>
      <c r="O219" s="18"/>
      <c r="P219" s="18"/>
      <c r="Q219" s="18"/>
      <c r="R219" s="18"/>
      <c r="S219" s="18"/>
      <c r="T219" s="18"/>
      <c r="U219" s="18"/>
      <c r="V219" s="18"/>
      <c r="W219" s="18"/>
      <c r="X219" s="18"/>
      <c r="Y219" s="18"/>
      <c r="Z219" s="18"/>
      <c r="AA219" s="18"/>
      <c r="AB219" s="18"/>
      <c r="AC219" s="18"/>
      <c r="AD219" s="18"/>
      <c r="AE219" s="18"/>
      <c r="AF219" s="18"/>
      <c r="AG219" s="18"/>
      <c r="AH219" s="18"/>
      <c r="AI219" s="18"/>
      <c r="AJ219" s="18"/>
      <c r="AK219" s="18"/>
      <c r="AL219" s="18"/>
      <c r="AM219" s="18"/>
      <c r="AN219" s="18"/>
      <c r="AO219" s="18"/>
      <c r="AP219" s="18"/>
      <c r="AQ219" s="18"/>
      <c r="AR219" s="18"/>
      <c r="AS219" s="18"/>
      <c r="AT219" s="18"/>
      <c r="AU219" s="18"/>
      <c r="AV219" s="18"/>
      <c r="AW219" s="18"/>
      <c r="AX219" s="18"/>
      <c r="AY219" s="18"/>
      <c r="AZ219" s="18"/>
      <c r="BA219" s="18"/>
      <c r="BB219" s="18"/>
      <c r="BC219" s="18"/>
      <c r="BD219" s="18"/>
      <c r="BE219" s="18"/>
      <c r="BF219" s="18"/>
      <c r="BG219" s="18"/>
      <c r="BH219" s="18"/>
      <c r="BI219" s="18"/>
      <c r="BJ219" s="18"/>
      <c r="BK219" s="18"/>
      <c r="BL219" s="18"/>
      <c r="BM219" s="18"/>
      <c r="BN219" s="18"/>
      <c r="BO219" s="18"/>
      <c r="BP219" s="18"/>
      <c r="BQ219" s="18"/>
      <c r="BR219" s="18"/>
      <c r="BS219" s="18"/>
      <c r="BT219" s="18"/>
      <c r="BU219" s="18"/>
      <c r="BV219" s="18"/>
      <c r="BW219" s="18"/>
      <c r="BX219" s="18"/>
      <c r="BY219" s="18"/>
      <c r="BZ219" s="18"/>
      <c r="CA219" s="18"/>
      <c r="CB219" s="18"/>
      <c r="CC219" s="18"/>
      <c r="CD219" s="18"/>
      <c r="CE219" s="18"/>
      <c r="CF219" s="18"/>
      <c r="CG219" s="18"/>
      <c r="CH219" s="18"/>
      <c r="CI219" s="18"/>
      <c r="CJ219" s="111"/>
    </row>
    <row r="220" spans="1:88" ht="31.5" customHeight="1">
      <c r="A220" s="113"/>
      <c r="B220" s="18" t="str">
        <f>IFERROR(VLOOKUP(D220,DB!A:K,11,0),"")</f>
        <v/>
      </c>
      <c r="C220" s="18"/>
      <c r="D220" s="18"/>
      <c r="E220" s="114"/>
      <c r="F220" s="115"/>
      <c r="G220" s="116">
        <f ca="1">IFERROR(NOW()-F220,"-")</f>
        <v>45956.478776157404</v>
      </c>
      <c r="H220" s="115"/>
      <c r="I220" s="18" t="str">
        <f>IFERROR(VLOOKUP(D220,DB!A:F,6,0),"")</f>
        <v/>
      </c>
      <c r="J220" s="18" t="str">
        <f>IFERROR(VLOOKUP(D220,DB!A:G,7,0),"")</f>
        <v/>
      </c>
      <c r="K220" s="19"/>
      <c r="L220" s="18" t="str">
        <f>IFERROR(VLOOKUP(D220,DB!A:I,9,0),"")</f>
        <v/>
      </c>
      <c r="M220" s="18"/>
      <c r="N220" s="18"/>
      <c r="O220" s="18"/>
      <c r="P220" s="18"/>
      <c r="Q220" s="18"/>
      <c r="R220" s="18"/>
      <c r="S220" s="18"/>
      <c r="T220" s="18"/>
      <c r="U220" s="18"/>
      <c r="V220" s="18"/>
      <c r="W220" s="18"/>
      <c r="X220" s="18"/>
      <c r="Y220" s="18"/>
      <c r="Z220" s="18"/>
      <c r="AA220" s="18"/>
      <c r="AB220" s="18"/>
      <c r="AC220" s="18"/>
      <c r="AD220" s="18"/>
      <c r="AE220" s="18"/>
      <c r="AF220" s="18"/>
      <c r="AG220" s="18"/>
      <c r="AH220" s="18"/>
      <c r="AI220" s="18"/>
      <c r="AJ220" s="18"/>
      <c r="AK220" s="18"/>
      <c r="AL220" s="18"/>
      <c r="AM220" s="18"/>
      <c r="AN220" s="18"/>
      <c r="AO220" s="18"/>
      <c r="AP220" s="18"/>
      <c r="AQ220" s="18"/>
      <c r="AR220" s="18"/>
      <c r="AS220" s="18"/>
      <c r="AT220" s="18"/>
      <c r="AU220" s="18"/>
      <c r="AV220" s="18"/>
      <c r="AW220" s="18"/>
      <c r="AX220" s="18"/>
      <c r="AY220" s="18"/>
      <c r="AZ220" s="18"/>
      <c r="BA220" s="18"/>
      <c r="BB220" s="18"/>
      <c r="BC220" s="18"/>
      <c r="BD220" s="18"/>
      <c r="BE220" s="18"/>
      <c r="BF220" s="18"/>
      <c r="BG220" s="18"/>
      <c r="BH220" s="18"/>
      <c r="BI220" s="18"/>
      <c r="BJ220" s="18"/>
      <c r="BK220" s="18"/>
      <c r="BL220" s="18"/>
      <c r="BM220" s="18"/>
      <c r="BN220" s="18"/>
      <c r="BO220" s="18"/>
      <c r="BP220" s="18"/>
      <c r="BQ220" s="18"/>
      <c r="BR220" s="18"/>
      <c r="BS220" s="18"/>
      <c r="BT220" s="18"/>
      <c r="BU220" s="18"/>
      <c r="BV220" s="18"/>
      <c r="BW220" s="18"/>
      <c r="BX220" s="18"/>
      <c r="BY220" s="18"/>
      <c r="BZ220" s="18"/>
      <c r="CA220" s="18"/>
      <c r="CB220" s="18"/>
      <c r="CC220" s="18"/>
      <c r="CD220" s="18"/>
      <c r="CE220" s="18"/>
      <c r="CF220" s="18"/>
      <c r="CG220" s="18"/>
      <c r="CH220" s="18"/>
      <c r="CI220" s="18"/>
      <c r="CJ220" s="111"/>
    </row>
    <row r="221" spans="1:88" ht="31.5" customHeight="1">
      <c r="A221" s="161"/>
      <c r="B221" s="162" t="str">
        <f>IFERROR(VLOOKUP(D221,DB!A:K,11,0),"")</f>
        <v/>
      </c>
      <c r="C221" s="162"/>
      <c r="D221" s="162"/>
      <c r="E221" s="163"/>
      <c r="F221" s="164"/>
      <c r="G221" s="165">
        <f ca="1">IFERROR(NOW()-F221,"-")</f>
        <v>45956.478776157404</v>
      </c>
      <c r="H221" s="164"/>
      <c r="I221" s="162" t="str">
        <f>IFERROR(VLOOKUP(D221,DB!A:F,6,0),"")</f>
        <v/>
      </c>
      <c r="J221" s="162" t="str">
        <f>IFERROR(VLOOKUP(D221,DB!A:G,7,0),"")</f>
        <v/>
      </c>
      <c r="K221" s="166"/>
      <c r="L221" s="162" t="str">
        <f>IFERROR(VLOOKUP(D221,DB!A:I,9,0),"")</f>
        <v/>
      </c>
      <c r="M221" s="162"/>
      <c r="N221" s="162"/>
      <c r="O221" s="162"/>
      <c r="P221" s="162"/>
      <c r="Q221" s="162"/>
      <c r="R221" s="162"/>
      <c r="S221" s="162"/>
      <c r="T221" s="162"/>
      <c r="U221" s="162"/>
      <c r="V221" s="162"/>
      <c r="W221" s="162"/>
      <c r="X221" s="162"/>
      <c r="Y221" s="162"/>
      <c r="Z221" s="162"/>
      <c r="AA221" s="162"/>
      <c r="AB221" s="162"/>
      <c r="AC221" s="162"/>
      <c r="AD221" s="162"/>
      <c r="AE221" s="162"/>
      <c r="AF221" s="162"/>
      <c r="AG221" s="162"/>
      <c r="AH221" s="162"/>
      <c r="AI221" s="162"/>
      <c r="AJ221" s="162"/>
      <c r="AK221" s="162"/>
      <c r="AL221" s="162"/>
      <c r="AM221" s="162"/>
      <c r="AN221" s="162"/>
      <c r="AO221" s="162"/>
      <c r="AP221" s="162"/>
      <c r="AQ221" s="162"/>
      <c r="AR221" s="162"/>
      <c r="AS221" s="162"/>
      <c r="AT221" s="162"/>
      <c r="AU221" s="162"/>
      <c r="AV221" s="162"/>
      <c r="AW221" s="162"/>
      <c r="AX221" s="162"/>
      <c r="AY221" s="162"/>
      <c r="AZ221" s="162"/>
      <c r="BA221" s="162"/>
      <c r="BB221" s="162"/>
      <c r="BC221" s="162"/>
      <c r="BD221" s="162"/>
      <c r="BE221" s="162"/>
      <c r="BF221" s="162"/>
      <c r="BG221" s="162"/>
      <c r="BH221" s="162"/>
      <c r="BI221" s="162"/>
      <c r="BJ221" s="162"/>
      <c r="BK221" s="162"/>
      <c r="BL221" s="162"/>
      <c r="BM221" s="162"/>
      <c r="BN221" s="162"/>
      <c r="BO221" s="162"/>
      <c r="BP221" s="162"/>
      <c r="BQ221" s="162"/>
      <c r="BR221" s="162"/>
      <c r="BS221" s="162"/>
      <c r="BT221" s="162"/>
      <c r="BU221" s="162"/>
      <c r="BV221" s="162"/>
      <c r="BW221" s="162"/>
      <c r="BX221" s="162"/>
      <c r="BY221" s="162"/>
      <c r="BZ221" s="162"/>
      <c r="CA221" s="162"/>
      <c r="CB221" s="162"/>
      <c r="CC221" s="162"/>
      <c r="CD221" s="162"/>
      <c r="CE221" s="162"/>
      <c r="CF221" s="162"/>
      <c r="CG221" s="162"/>
      <c r="CH221" s="162"/>
      <c r="CI221" s="162"/>
      <c r="CJ221" s="167"/>
    </row>
  </sheetData>
  <dataValidations count="2">
    <dataValidation allowBlank="1" showInputMessage="1" showErrorMessage="1" sqref="E1" xr:uid="{4D935161-CDD3-4592-B877-3FB59C99E142}"/>
    <dataValidation type="list" allowBlank="1" showInputMessage="1" showErrorMessage="1" sqref="E3:E22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3"/>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10" ca="1" si="0">IFERROR(NOW()-F2,"-")</f>
        <v>45956.478776157404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45956.478776157404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45956.478776157404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45956.478776157404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45956.478776157404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45956.478776157404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45956.478776157404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45956.478776157404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45956.478776157404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ref="G11:G74" ca="1" si="1">IFERROR(NOW()-F11,"-")</f>
        <v>45956.478776157404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45956.478776157404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45956.478776157404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45956.478776157404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45956.478776157404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45956.478776157404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45956.478776157404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45956.478776157404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45956.478776157404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45956.478776157404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45956.478776157404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45956.478776157404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45956.478776157404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45956.478776157404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45956.478776157404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45956.478776157404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45956.478776157404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45956.478776157404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45956.478776157404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45956.478776157404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45956.478776157404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45956.478776157404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45956.478776157404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45956.478776157404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45956.478776157404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45956.478776157404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45956.478776157404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45956.478776157404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45956.478776157404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45956.478776157404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45956.478776157404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45956.478776157404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45956.478776157404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45956.478776157404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45956.478776157404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45956.478776157404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45956.478776157404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45956.478776157404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45956.478776157404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45956.478776157404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45956.478776157404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45956.478776157404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45956.478776157404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45956.478776157404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45956.478776157404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45956.478776157404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45956.478776157404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45956.478776157404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45956.478776157404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45956.478776157404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45956.478776157404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45956.478776157404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45956.478776157404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45956.478776157404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45956.478776157404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45956.478776157404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45956.478776157404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45956.478776157404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45956.478776157404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45956.478776157404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45956.478776157404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45956.478776157404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45956.478776157404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45956.478776157404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ref="G75:G138" ca="1" si="2">IFERROR(NOW()-F75,"-")</f>
        <v>45956.478776157404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45956.478776157404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45956.478776157404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45956.478776157404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45956.478776157404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45956.478776157404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45956.478776157404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45956.478776157404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45956.478776157404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45956.478776157404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45956.478776157404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45956.478776157404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45956.478776157404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45956.478776157404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45956.478776157404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45956.478776157404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45956.478776157404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45956.478776157404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45956.478776157404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45956.478776157404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45956.478776157404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45956.478776157404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45956.478776157404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45956.478776157404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45956.478776157404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45956.478776157404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45956.478776157404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45956.478776157404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45956.478776157404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45956.478776157404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45956.478776157404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45956.478776157404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45956.478776157404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45956.478776157404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45956.478776157404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45956.478776157404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45956.478776157404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45956.478776157404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45956.478776157404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45956.478776157404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45956.478776157404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45956.478776157404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45956.478776157404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45956.478776157404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45956.478776157404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45956.478776157404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45956.478776157404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45956.478776157404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45956.478776157404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45956.478776157404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45956.478776157404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45956.478776157404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45956.478776157404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45956.478776157404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45956.478776157404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45956.478776157404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45956.478776157404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45956.478776157404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45956.478776157404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45956.478776157404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45956.478776157404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45956.478776157404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45956.478776157404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45956.478776157404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ref="G139:G202" ca="1" si="3">IFERROR(NOW()-F139,"-")</f>
        <v>45956.478776157404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45956.478776157404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45956.478776157404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45956.478776157404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45956.478776157404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45956.478776157404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45956.478776157404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45956.478776157404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45956.478776157404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45956.478776157404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45956.478776157404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45956.478776157404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45956.478776157404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45956.478776157404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45956.478776157404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45956.478776157404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45956.478776157404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45956.478776157404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45956.478776157404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45956.478776157404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45956.478776157404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45956.478776157404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45956.478776157404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45956.478776157404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45956.478776157404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45956.478776157404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45956.478776157404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45956.478776157404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45956.478776157404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45956.478776157404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45956.478776157404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45956.478776157404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45956.478776157404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45956.478776157404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45956.478776157404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45956.478776157404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45956.478776157404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45956.478776157404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45956.478776157404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45956.478776157404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45956.478776157404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45956.478776157404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45956.478776157404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45956.478776157404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45956.478776157404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45956.478776157404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45956.478776157404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45956.478776157404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45956.478776157404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45956.478776157404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45956.478776157404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45956.478776157404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45956.478776157404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45956.478776157404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45956.478776157404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45956.478776157404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45956.478776157404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45956.478776157404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45956.478776157404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45956.478776157404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45956.478776157404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45956.478776157404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45956.478776157404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45956.478776157404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ref="G203:G266" ca="1" si="4">IFERROR(NOW()-F203,"-")</f>
        <v>45956.478776157404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45956.478776157404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45956.478776157404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45956.478776157404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45956.478776157404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45956.478776157404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45956.478776157404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45956.478776157404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45956.478776157404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45956.478776157404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45956.478776157404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45956.478776157404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45956.478776157404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45956.478776157404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45956.478776157404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45956.478776157404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45956.478776157404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45956.478776157404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45956.478776157404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45956.478776157404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45956.478776157404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45956.478776157404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45956.478776157404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45956.478776157404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45956.478776157404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45956.478776157404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45956.478776157404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45956.478776157404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45956.478776157404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45956.478776157404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45956.478776157404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45956.478776157404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45956.478776157404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45956.478776157404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45956.478776157404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45956.478776157404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45956.478776157404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45956.478776157404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45956.478776157404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45956.478776157404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45956.478776157404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45956.478776157404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45956.478776157404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45956.478776157404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45956.478776157404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45956.478776157404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45956.478776157404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45956.478776157404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45956.478776157404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45956.478776157404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45956.478776157404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45956.478776157404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45956.478776157404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45956.478776157404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45956.478776157404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45956.478776157404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45956.478776157404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45956.478776157404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45956.478776157404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45956.478776157404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45956.478776157404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45956.478776157404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45956.478776157404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45956.478776157404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ref="G267:G330" ca="1" si="5">IFERROR(NOW()-F267,"-")</f>
        <v>45956.478776157404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45956.478776157404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45956.478776157404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45956.478776157404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45956.478776157404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45956.478776157404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45956.478776157404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45956.478776157404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45956.478776157404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45956.478776157404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45956.478776157404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45956.478776157404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45956.478776157404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45956.478776157404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45956.478776157404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45956.478776157404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45956.478776157404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45956.478776157404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45956.478776157404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45956.478776157404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45956.478776157404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45956.478776157404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45956.478776157404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45956.478776157404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45956.478776157404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45956.478776157404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45956.478776157404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45956.478776157404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45956.478776157404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45956.478776157404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45956.478776157404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45956.478776157404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45956.478776157404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45956.478776157404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45956.478776157404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45956.478776157404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45956.478776157404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45956.478776157404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45956.478776157404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45956.478776157404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45956.478776157404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45956.478776157404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45956.478776157404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45956.478776157404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45956.478776157404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45956.478776157404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45956.478776157404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45956.478776157404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45956.478776157404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45956.478776157404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45956.478776157404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45956.478776157404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45956.478776157404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45956.478776157404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45956.478776157404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45956.478776157404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45956.478776157404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45956.478776157404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45956.478776157404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45956.478776157404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45956.478776157404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45956.478776157404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45956.478776157404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45956.478776157404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ref="G331:G394" ca="1" si="6">IFERROR(NOW()-F331,"-")</f>
        <v>45956.478776157404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45956.478776157404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45956.478776157404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45956.478776157404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45956.478776157404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45956.478776157404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45956.478776157404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45956.478776157404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45956.478776157404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45956.478776157404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45956.478776157404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45956.478776157404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45956.478776157404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45956.478776157404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45956.478776157404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45956.478776157404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45956.478776157404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45956.478776157404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45956.478776157404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45956.478776157404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45956.478776157404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45956.478776157404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45956.478776157404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45956.478776157404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45956.478776157404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45956.478776157404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45956.478776157404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45956.478776157404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45956.478776157404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45956.478776157404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45956.478776157404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45956.478776157404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45956.478776157404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45956.478776157404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45956.478776157404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45956.478776157404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45956.478776157404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45956.478776157404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45956.478776157404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45956.478776157404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45956.478776157404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45956.478776157404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45956.478776157404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45956.478776157404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45956.478776157404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45956.478776157404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45956.478776157404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45956.478776157404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45956.478776157404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45956.478776157404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45956.478776157404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45956.478776157404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45956.478776157404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45956.478776157404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45956.478776157404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45956.478776157404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45956.478776157404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45956.478776157404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45956.478776157404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45956.478776157404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45956.478776157404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45956.478776157404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45956.478776157404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45956.478776157404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ref="G395:G458" ca="1" si="7">IFERROR(NOW()-F395,"-")</f>
        <v>45956.478776157404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45956.478776157404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45956.478776157404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45956.478776157404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45956.478776157404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45956.478776157404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45956.478776157404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45956.478776157404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45956.478776157404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45956.478776157404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45956.478776157404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45956.478776157404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45956.478776157404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45956.478776157404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45956.478776157404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45956.478776157404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45956.478776157404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45956.478776157404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45956.478776157404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45956.478776157404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45956.478776157404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45956.478776157404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45956.478776157404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45956.478776157404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45956.478776157404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45956.478776157404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45956.478776157404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45956.478776157404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45956.478776157404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45956.478776157404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45956.478776157404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45956.478776157404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45956.478776157404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45956.478776157404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45956.478776157404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45956.478776157404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45956.478776157404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45956.478776157404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45956.478776157404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45956.478776157404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45956.478776157404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45956.478776157404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45956.478776157404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45956.478776157404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45956.478776157404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45956.478776157404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45956.478776157404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45956.478776157404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45956.478776157404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45956.478776157404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45956.478776157404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45956.478776157404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45956.478776157404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45956.478776157404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45956.478776157404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45956.478776157404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45956.478776157404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45956.478776157404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45956.478776157404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45956.478776157404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45956.478776157404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45956.478776157404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45956.478776157404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45956.478776157404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ref="G459:G522" ca="1" si="8">IFERROR(NOW()-F459,"-")</f>
        <v>45956.478776157404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45956.478776157404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45956.478776157404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45956.478776157404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45956.478776157404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45956.478776157404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45956.478776157404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45956.478776157404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45956.478776157404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45956.478776157404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45956.478776157404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45956.478776157404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45956.478776157404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45956.478776157404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45956.478776157404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45956.478776157404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45956.478776157404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45956.478776157404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45956.478776157404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45956.478776157404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45956.478776157404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45956.478776157404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45956.478776157404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45956.478776157404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45956.478776157404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45956.478776157404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45956.478776157404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45956.478776157404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45956.478776157404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45956.478776157404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45956.478776157404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45956.478776157404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45956.478776157404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45956.478776157404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45956.478776157404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45956.478776157404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45956.478776157404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45956.478776157404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45956.478776157404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45956.478776157404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45956.478776157404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45956.478776157404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45956.478776157404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45956.478776157404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45956.478776157404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45956.478776157404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45956.478776157404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45956.478776157404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45956.478776157404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45956.478776157404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45956.478776157404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45956.478776157404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45956.478776157404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45956.478776157404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45956.478776157404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45956.478776157404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45956.478776157404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45956.478776157404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45956.478776157404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45956.478776157404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45956.478776157404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45956.478776157404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45956.478776157404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45956.478776157404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ref="G523:G586" ca="1" si="9">IFERROR(NOW()-F523,"-")</f>
        <v>45956.478776157404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45956.478776157404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45956.478776157404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45956.478776157404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45956.478776157404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45956.478776157404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45956.478776157404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45956.478776157404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45956.478776157404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45956.478776157404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45956.478776157404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45956.478776157404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45956.478776157404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45956.478776157404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45956.478776157404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45956.478776157404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45956.478776157404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45956.478776157404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45956.478776157404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45956.478776157404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45956.478776157404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45956.478776157404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45956.478776157404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45956.478776157404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45956.478776157404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45956.478776157404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45956.478776157404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45956.478776157404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45956.478776157404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45956.478776157404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45956.478776157404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45956.478776157404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45956.478776157404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45956.478776157404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45956.478776157404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45956.478776157404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45956.478776157404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45956.478776157404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45956.478776157404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45956.478776157404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45956.478776157404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45956.478776157404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45956.478776157404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45956.478776157404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45956.478776157404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45956.478776157404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45956.478776157404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45956.478776157404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45956.478776157404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45956.478776157404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45956.478776157404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45956.478776157404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45956.478776157404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45956.478776157404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45956.478776157404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45956.478776157404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45956.478776157404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45956.478776157404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45956.478776157404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45956.478776157404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45956.478776157404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45956.478776157404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45956.478776157404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45956.478776157404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ref="G587:G650" ca="1" si="10">IFERROR(NOW()-F587,"-")</f>
        <v>45956.478776157404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45956.478776157404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45956.478776157404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45956.478776157404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45956.478776157404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45956.478776157404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45956.478776157404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45956.478776157404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45956.478776157404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45956.478776157404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45956.478776157404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45956.478776157404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45956.478776157404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45956.478776157404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45956.478776157404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45956.478776157404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45956.478776157404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45956.478776157404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45956.478776157404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45956.478776157404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45956.478776157404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45956.478776157404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45956.478776157404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45956.478776157404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45956.478776157404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45956.478776157404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45956.478776157404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45956.478776157404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45956.478776157404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45956.478776157404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45956.478776157404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45956.478776157404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45956.478776157404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45956.478776157404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45956.478776157404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45956.478776157404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45956.478776157404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45956.478776157404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45956.478776157404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45956.478776157404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45956.478776157404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45956.478776157404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45956.478776157404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45956.478776157404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45956.478776157404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45956.478776157404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45956.478776157404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45956.478776157404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45956.478776157404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45956.478776157404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45956.478776157404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45956.478776157404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45956.478776157404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45956.478776157404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45956.478776157404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45956.478776157404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45956.478776157404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45956.478776157404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45956.478776157404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45956.478776157404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45956.478776157404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45956.478776157404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45956.478776157404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45956.478776157404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ref="G651:G714" ca="1" si="11">IFERROR(NOW()-F651,"-")</f>
        <v>45956.478776157404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45956.478776157404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45956.478776157404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45956.478776157404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45956.478776157404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45956.478776157404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45956.478776157404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45956.478776157404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45956.478776157404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45956.478776157404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45956.478776157404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45956.478776157404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45956.478776157404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45956.478776157404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45956.478776157404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45956.478776157404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45956.478776157404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45956.478776157404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45956.478776157404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45956.478776157404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45956.478776157404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45956.478776157404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45956.478776157404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45956.478776157404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45956.478776157404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45956.478776157404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45956.478776157404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45956.478776157404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45956.478776157404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45956.478776157404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45956.478776157404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45956.478776157404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45956.478776157404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45956.478776157404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45956.478776157404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45956.478776157404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45956.478776157404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45956.478776157404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45956.478776157404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45956.478776157404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45956.478776157404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45956.478776157404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45956.478776157404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45956.478776157404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45956.478776157404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45956.478776157404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45956.478776157404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45956.478776157404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45956.478776157404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45956.478776157404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45956.478776157404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45956.478776157404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45956.478776157404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45956.478776157404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45956.478776157404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45956.478776157404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45956.478776157404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45956.478776157404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45956.478776157404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45956.478776157404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45956.478776157404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45956.478776157404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45956.478776157404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45956.478776157404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ref="G715:G778" ca="1" si="12">IFERROR(NOW()-F715,"-")</f>
        <v>45956.478776157404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45956.478776157404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45956.478776157404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45956.478776157404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45956.478776157404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45956.478776157404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45956.478776157404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45956.478776157404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45956.478776157404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45956.478776157404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45956.478776157404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45956.478776157404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45956.478776157404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45956.478776157404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45956.478776157404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45956.478776157404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45956.478776157404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45956.478776157404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45956.478776157404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45956.478776157404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45956.478776157404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45956.478776157404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45956.478776157404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45956.478776157404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45956.478776157404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45956.478776157404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45956.478776157404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45956.478776157404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45956.478776157404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45956.478776157404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45956.478776157404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45956.478776157404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45956.478776157404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45956.478776157404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45956.478776157404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45956.478776157404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45956.478776157404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45956.478776157404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45956.478776157404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45956.478776157404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45956.478776157404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45956.478776157404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45956.478776157404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45956.478776157404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45956.478776157404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45956.478776157404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45956.478776157404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45956.478776157404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45956.478776157404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45956.478776157404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45956.478776157404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45956.478776157404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45956.478776157404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45956.478776157404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45956.478776157404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45956.478776157404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45956.478776157404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45956.478776157404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45956.478776157404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45956.478776157404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45956.478776157404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45956.478776157404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45956.478776157404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45956.478776157404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ref="G779:G842" ca="1" si="13">IFERROR(NOW()-F779,"-")</f>
        <v>45956.478776157404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45956.478776157404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45956.478776157404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45956.478776157404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45956.478776157404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45956.478776157404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45956.478776157404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45956.478776157404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45956.478776157404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45956.478776157404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45956.478776157404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45956.478776157404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45956.478776157404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45956.478776157404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45956.478776157404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45956.478776157404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45956.478776157404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45956.478776157404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45956.478776157404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45956.478776157404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45956.478776157404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45956.478776157404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45956.478776157404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45956.478776157404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45956.478776157404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45956.478776157404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45956.478776157404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45956.478776157404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45956.478776157404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45956.478776157404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45956.478776157404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45956.478776157404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45956.478776157404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45956.478776157404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45956.478776157404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45956.478776157404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45956.478776157404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45956.478776157404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45956.478776157404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45956.478776157404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45956.478776157404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45956.478776157404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45956.478776157404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45956.478776157404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45956.478776157404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45956.478776157404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45956.478776157404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45956.478776157404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45956.478776157404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45956.478776157404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45956.478776157404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45956.478776157404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45956.478776157404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45956.478776157404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45956.478776157404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45956.478776157404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45956.478776157404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45956.478776157404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45956.478776157404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45956.478776157404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45956.478776157404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45956.478776157404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45956.478776157404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45956.478776157404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ref="G843:G906" ca="1" si="14">IFERROR(NOW()-F843,"-")</f>
        <v>45956.478776157404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45956.478776157404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45956.478776157404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45956.478776157404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45956.478776157404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45956.478776157404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45956.478776157404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45956.478776157404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45956.478776157404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45956.478776157404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45956.478776157404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45956.478776157404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45956.478776157404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45956.478776157404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45956.478776157404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45956.478776157404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45956.478776157404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45956.478776157404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45956.478776157404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45956.478776157404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45956.478776157404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45956.478776157404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45956.478776157404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45956.478776157404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45956.478776157404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45956.478776157404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45956.478776157404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45956.478776157404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45956.478776157404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45956.478776157404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45956.478776157404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45956.478776157404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45956.478776157404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45956.478776157404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45956.478776157404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45956.478776157404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45956.478776157404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45956.478776157404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45956.478776157404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45956.478776157404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45956.478776157404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45956.478776157404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45956.478776157404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45956.478776157404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45956.478776157404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45956.478776157404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45956.478776157404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45956.478776157404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45956.478776157404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45956.478776157404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45956.478776157404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45956.478776157404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45956.478776157404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45956.478776157404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45956.478776157404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45956.478776157404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45956.478776157404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45956.478776157404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45956.478776157404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45956.478776157404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45956.478776157404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45956.478776157404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45956.478776157404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45956.478776157404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ref="G907:G970" ca="1" si="15">IFERROR(NOW()-F907,"-")</f>
        <v>45956.478776157404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45956.478776157404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45956.478776157404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45956.478776157404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45956.478776157404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45956.478776157404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45956.478776157404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45956.478776157404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45956.478776157404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45956.478776157404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45956.478776157404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45956.478776157404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45956.478776157404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45956.478776157404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45956.478776157404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45956.478776157404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45956.478776157404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45956.478776157404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45956.478776157404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45956.478776157404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45956.478776157404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45956.478776157404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45956.478776157404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45956.478776157404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45956.478776157404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45956.478776157404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45956.478776157404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45956.478776157404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45956.478776157404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45956.478776157404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45956.478776157404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45956.478776157404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45956.478776157404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45956.478776157404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45956.478776157404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45956.478776157404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45956.478776157404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45956.478776157404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45956.478776157404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45956.478776157404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45956.478776157404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45956.478776157404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45956.478776157404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45956.478776157404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45956.478776157404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45956.478776157404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45956.478776157404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45956.478776157404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45956.478776157404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45956.478776157404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45956.478776157404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45956.478776157404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45956.478776157404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45956.478776157404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45956.478776157404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45956.478776157404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45956.478776157404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45956.478776157404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45956.478776157404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45956.478776157404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45956.478776157404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45956.478776157404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45956.478776157404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45956.478776157404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ref="G971:G1034" ca="1" si="16">IFERROR(NOW()-F971,"-")</f>
        <v>45956.478776157404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45956.478776157404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45956.478776157404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45956.478776157404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45956.478776157404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45956.478776157404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45956.478776157404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45956.478776157404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45956.478776157404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45956.478776157404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45956.478776157404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45956.478776157404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45956.478776157404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45956.478776157404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45956.478776157404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45956.478776157404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45956.478776157404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45956.478776157404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45956.478776157404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45956.478776157404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45956.478776157404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45956.478776157404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45956.478776157404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45956.478776157404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45956.478776157404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45956.478776157404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45956.478776157404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45956.478776157404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45956.478776157404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45956.478776157404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45956.478776157404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45956.478776157404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45956.478776157404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45956.478776157404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45956.478776157404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45956.478776157404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45956.478776157404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45956.478776157404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45956.478776157404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45956.478776157404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45956.478776157404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45956.478776157404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45956.478776157404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45956.478776157404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45956.478776157404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45956.478776157404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45956.478776157404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45956.478776157404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45956.478776157404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45956.478776157404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45956.478776157404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45956.478776157404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45956.478776157404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45956.478776157404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45956.478776157404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45956.478776157404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45956.478776157404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45956.478776157404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45956.478776157404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45956.478776157404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45956.478776157404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45956.478776157404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45956.478776157404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45956.478776157404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ref="G1035:G1098" ca="1" si="17">IFERROR(NOW()-F1035,"-")</f>
        <v>45956.478776157404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45956.478776157404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45956.478776157404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45956.478776157404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45956.478776157404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45956.478776157404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45956.478776157404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45956.478776157404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45956.478776157404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45956.478776157404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45956.478776157404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45956.478776157404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45956.478776157404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45956.478776157404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45956.478776157404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45956.478776157404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45956.478776157404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45956.478776157404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45956.478776157404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45956.478776157404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45956.478776157404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45956.478776157404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45956.478776157404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45956.478776157404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45956.478776157404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45956.478776157404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45956.478776157404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45956.478776157404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45956.478776157404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45956.478776157404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45956.478776157404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45956.478776157404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45956.478776157404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45956.478776157404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45956.478776157404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45956.478776157404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45956.478776157404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45956.478776157404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45956.478776157404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45956.478776157404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45956.478776157404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45956.478776157404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45956.478776157404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45956.478776157404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45956.478776157404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45956.478776157404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45956.478776157404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45956.478776157404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45956.478776157404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45956.478776157404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45956.478776157404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45956.478776157404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45956.478776157404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45956.478776157404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45956.478776157404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45956.478776157404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45956.478776157404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45956.478776157404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45956.478776157404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45956.478776157404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45956.478776157404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45956.478776157404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45956.478776157404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45956.478776157404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ref="G1099:G1113" ca="1" si="18">IFERROR(NOW()-F1099,"-")</f>
        <v>45956.478776157404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45956.478776157404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45956.478776157404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45956.478776157404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45956.478776157404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45956.478776157404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45956.478776157404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45956.478776157404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45956.478776157404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45956.478776157404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45956.478776157404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45956.478776157404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45956.478776157404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45956.478776157404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45956.478776157404</v>
      </c>
      <c r="H1113" s="22"/>
      <c r="I1113" s="19" t="str">
        <f>IFERROR(VLOOKUP(D1113,DB!A:F,6,0),"")</f>
        <v/>
      </c>
      <c r="J1113" s="18" t="str">
        <f>IFERROR(VLOOKUP(D1113,DB!A:G,7,0),"")</f>
        <v/>
      </c>
      <c r="K1113" s="46"/>
      <c r="L1113" s="23" t="str">
        <f>IFERROR(VLOOKUP(D1113,DB!A:I,9,0),"")</f>
        <v/>
      </c>
    </row>
  </sheetData>
  <dataValidations count="2">
    <dataValidation allowBlank="1" showInputMessage="1" showErrorMessage="1" sqref="E1" xr:uid="{5914219A-CB83-432D-936A-CC0CB6F3982A}"/>
    <dataValidation type="list" allowBlank="1" showInputMessage="1" showErrorMessage="1" sqref="E2:E111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5"/>
  <sheetViews>
    <sheetView workbookViewId="0">
      <selection activeCell="E4" sqref="E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39090</v>
      </c>
      <c r="B2" s="94" t="str">
        <f>IFERROR(VLOOKUP(D2,DB!A:K,11,0),"")</f>
        <v>R4</v>
      </c>
      <c r="C2" s="97">
        <v>1</v>
      </c>
      <c r="D2" s="94" t="s">
        <v>35115</v>
      </c>
      <c r="E2" s="98" t="s">
        <v>38998</v>
      </c>
      <c r="F2" s="99">
        <v>45703.480717592596</v>
      </c>
      <c r="G2" s="100">
        <f ca="1">IFERROR(NOW()-F2,"")</f>
        <v>252.99805856480816</v>
      </c>
      <c r="H2" s="99">
        <v>45703.474768518521</v>
      </c>
      <c r="I2" s="99" t="str">
        <f>IFERROR(VLOOKUP(D2,DB!A:F,6,0),"")</f>
        <v>SCECO</v>
      </c>
      <c r="J2" s="99" t="str">
        <f>IFERROR(VLOOKUP(D2,DB!A:G,7,0),"")</f>
        <v>Dead</v>
      </c>
      <c r="K2" s="101" t="s">
        <v>39091</v>
      </c>
      <c r="L2" s="94" t="str">
        <f>IFERROR(VLOOKUP(D2,DB!A:I,9,0),"")</f>
        <v>Latis</v>
      </c>
    </row>
    <row r="3" spans="1:16" ht="30" customHeight="1">
      <c r="A3" s="94" t="s">
        <v>39092</v>
      </c>
      <c r="B3" s="94" t="str">
        <f>IFERROR(VLOOKUP(D3,DB!A:K,11,0),"")</f>
        <v>R4</v>
      </c>
      <c r="C3" s="94">
        <v>1</v>
      </c>
      <c r="D3" s="94" t="s">
        <v>27420</v>
      </c>
      <c r="E3" s="98" t="s">
        <v>38998</v>
      </c>
      <c r="F3" s="123">
        <v>45953.634722222225</v>
      </c>
      <c r="G3" s="124">
        <f ca="1">IFERROR(NOW()-F3,"")</f>
        <v>2.8440539351795451</v>
      </c>
      <c r="H3" s="123">
        <v>45953.546631944446</v>
      </c>
      <c r="I3" s="99" t="str">
        <f>IFERROR(VLOOKUP(D3,DB!A:F,6,0),"")</f>
        <v>SCECO</v>
      </c>
      <c r="J3" s="99" t="str">
        <f>IFERROR(VLOOKUP(D3,DB!A:G,7,0),"")</f>
        <v>Dead</v>
      </c>
      <c r="K3" s="125" t="s">
        <v>39093</v>
      </c>
      <c r="L3" s="121" t="str">
        <f>IFERROR(VLOOKUP(D3,DB!A:I,9,0),"")</f>
        <v>Latis</v>
      </c>
    </row>
    <row r="4" spans="1:16" ht="15" customHeight="1">
      <c r="A4" s="119" t="s">
        <v>39094</v>
      </c>
      <c r="B4" s="119" t="str">
        <f>IFERROR(VLOOKUP(D4,DB!A:K,11,0),"")</f>
        <v>R4</v>
      </c>
      <c r="C4" s="120">
        <v>1</v>
      </c>
      <c r="D4" s="94" t="s">
        <v>39095</v>
      </c>
      <c r="E4" s="98" t="s">
        <v>39081</v>
      </c>
      <c r="F4" s="123">
        <v>45956.47152777778</v>
      </c>
      <c r="G4" s="124">
        <f ca="1">IFERROR(NOW()-F4,"")</f>
        <v>7.2483796247979626E-3</v>
      </c>
      <c r="H4" s="123">
        <v>45956.462500000001</v>
      </c>
      <c r="I4" s="119" t="str">
        <f>IFERROR(VLOOKUP(D4,DB!A:F,6,0),"")</f>
        <v>SCECO</v>
      </c>
      <c r="J4" s="119" t="str">
        <f>IFERROR(VLOOKUP(D4,DB!A:G,7,0),"")</f>
        <v>In progress</v>
      </c>
      <c r="K4" s="125" t="s">
        <v>39096</v>
      </c>
      <c r="L4" s="121" t="str">
        <f>IFERROR(VLOOKUP(D4,DB!A:I,9,0),"")</f>
        <v>Latis</v>
      </c>
    </row>
    <row r="5" spans="1:16" ht="15" customHeight="1">
      <c r="A5" s="119"/>
      <c r="B5" s="119" t="str">
        <f>IFERROR(VLOOKUP(D5,DB!A:K,11,0),"")</f>
        <v/>
      </c>
      <c r="C5" s="120"/>
      <c r="D5" s="121"/>
      <c r="E5" s="98"/>
      <c r="F5" s="123"/>
      <c r="G5" s="124">
        <f ca="1">IFERROR(NOW()-F5,"")</f>
        <v>45956.478776157404</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45956.478776157404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122"/>
      <c r="F7" s="123"/>
      <c r="G7" s="124">
        <f ca="1">IFERROR(NOW()-F7,"")</f>
        <v>45956.478776157404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122"/>
      <c r="F8" s="123"/>
      <c r="G8" s="124">
        <f ca="1">IFERROR(NOW()-F8,"")</f>
        <v>45956.478776157404</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45956.478776157404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45956.478776157404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45956.478776157404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45956.478776157404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45956.478776157404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45956.478776157404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45956.478776157404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45956.478776157404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45956.478776157404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45956.478776157404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45956.478776157404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45956.478776157404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45956.478776157404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45956.478776157404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45956.478776157404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45956.478776157404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45956.478776157404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45956.478776157404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45956.478776157404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45956.478776157404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45956.478776157404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45956.478776157404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45956.478776157404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45956.478776157404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45956.478776157404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45956.478776157404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45956.478776157404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45956.478776157404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45956.478776157404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45956.478776157404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45956.478776157404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45956.478776157404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45956.478776157404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45956.478776157404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45956.478776157404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45956.478776157404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45956.478776157404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45956.478776157404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45956.478776157404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45956.478776157404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45956.478776157404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45956.478776157404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45956.478776157404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45956.478776157404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45956.478776157404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45956.478776157404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45956.478776157404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45956.478776157404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45956.478776157404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45956.478776157404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45956.478776157404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45956.478776157404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45956.478776157404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45956.478776157404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45956.478776157404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45956.478776157404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45956.478776157404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45956.478776157404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45956.478776157404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45956.478776157404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45956.478776157404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45956.478776157404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45956.478776157404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45956.478776157404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45956.478776157404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45956.478776157404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45956.478776157404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45956.478776157404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45956.478776157404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45956.478776157404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45956.478776157404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45956.478776157404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45956.478776157404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45956.478776157404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45956.478776157404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45956.478776157404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45956.478776157404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45956.478776157404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45956.478776157404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45956.478776157404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45956.478776157404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45956.478776157404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45956.478776157404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45956.478776157404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45956.478776157404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45956.478776157404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45956.478776157404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45956.478776157404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45956.478776157404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45956.478776157404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45956.478776157404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45956.478776157404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45956.478776157404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45956.478776157404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45956.478776157404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45956.478776157404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45956.478776157404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45956.478776157404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45956.478776157404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45956.478776157404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45956.478776157404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45956.478776157404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45956.478776157404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45956.478776157404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45956.478776157404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45956.478776157404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45956.478776157404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45956.478776157404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45956.478776157404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45956.478776157404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45956.478776157404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45956.478776157404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45956.478776157404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45956.478776157404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45956.478776157404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45956.478776157404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45956.478776157404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45956.478776157404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45956.478776157404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45956.478776157404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45956.478776157404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45956.478776157404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45956.478776157404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45956.478776157404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45956.478776157404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45956.478776157404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45956.478776157404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45956.478776157404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45956.478776157404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45956.478776157404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45956.478776157404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45956.478776157404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45956.478776157404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45956.478776157404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45956.478776157404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45956.478776157404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45956.478776157404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45956.478776157404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45956.478776157404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45956.478776157404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45956.478776157404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45956.478776157404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45956.478776157404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45956.478776157404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45956.478776157404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45956.478776157404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45956.478776157404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45956.478776157404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45956.478776157404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45956.478776157404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45956.478776157404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45956.478776157404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45956.478776157404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45956.478776157404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45956.478776157404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45956.478776157404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45956.478776157404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45956.478776157404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45956.478776157404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45956.478776157404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45956.478776157404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45956.478776157404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45956.478776157404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45956.478776157404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45956.478776157404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45956.478776157404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45956.478776157404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45956.478776157404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45956.478776157404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45956.478776157404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45956.478776157404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45956.478776157404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45956.478776157404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45956.478776157404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45956.478776157404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45956.478776157404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45956.478776157404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45956.478776157404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45956.478776157404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45956.478776157404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45956.478776157404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45956.478776157404</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45956.478776157404</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45956.478776157404</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45956.478776157404</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45956.478776157404</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45956.478776157404</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45956.478776157404</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45956.478776157404</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45956.478776157404</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45956.478776157404</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45956.478776157404</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45956.478776157404</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45956.478776157404</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45956.478776157404</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45956.478776157404</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45956.478776157404</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45956.478776157404</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45956.478776157404</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45956.478776157404</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45956.478776157404</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45956.478776157404</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45956.478776157404</v>
      </c>
      <c r="H211" s="123"/>
      <c r="I211" s="119" t="str">
        <f>IFERROR(VLOOKUP(D211,DB!A:F,6,0),"")</f>
        <v/>
      </c>
      <c r="J211" s="119" t="str">
        <f>IFERROR(VLOOKUP(D211,DB!A:G,7,0),"")</f>
        <v/>
      </c>
      <c r="K211" s="125"/>
      <c r="L211" s="121" t="str">
        <f>IFERROR(VLOOKUP(D211,DB!A:I,9,0),"")</f>
        <v/>
      </c>
    </row>
    <row r="212" spans="1:12" ht="15" customHeight="1">
      <c r="A212" s="119"/>
      <c r="B212" s="119" t="str">
        <f>IFERROR(VLOOKUP(D212,DB!A:K,11,0),"")</f>
        <v/>
      </c>
      <c r="C212" s="120"/>
      <c r="D212" s="121"/>
      <c r="E212" s="122"/>
      <c r="F212" s="123"/>
      <c r="G212" s="124">
        <f ca="1">IFERROR(NOW()-F212,"")</f>
        <v>45956.478776157404</v>
      </c>
      <c r="H212" s="123"/>
      <c r="I212" s="119" t="str">
        <f>IFERROR(VLOOKUP(D212,DB!A:F,6,0),"")</f>
        <v/>
      </c>
      <c r="J212" s="119" t="str">
        <f>IFERROR(VLOOKUP(D212,DB!A:G,7,0),"")</f>
        <v/>
      </c>
      <c r="K212" s="125"/>
      <c r="L212" s="121" t="str">
        <f>IFERROR(VLOOKUP(D212,DB!A:I,9,0),"")</f>
        <v/>
      </c>
    </row>
    <row r="213" spans="1:12" ht="15" customHeight="1">
      <c r="A213" s="119"/>
      <c r="B213" s="119" t="str">
        <f>IFERROR(VLOOKUP(D213,DB!A:K,11,0),"")</f>
        <v/>
      </c>
      <c r="C213" s="120"/>
      <c r="D213" s="121"/>
      <c r="E213" s="122"/>
      <c r="F213" s="123"/>
      <c r="G213" s="124">
        <f ca="1">IFERROR(NOW()-F213,"")</f>
        <v>45956.478776157404</v>
      </c>
      <c r="H213" s="123"/>
      <c r="I213" s="119" t="str">
        <f>IFERROR(VLOOKUP(D213,DB!A:F,6,0),"")</f>
        <v/>
      </c>
      <c r="J213" s="119" t="str">
        <f>IFERROR(VLOOKUP(D213,DB!A:G,7,0),"")</f>
        <v/>
      </c>
      <c r="K213" s="125"/>
      <c r="L213" s="121" t="str">
        <f>IFERROR(VLOOKUP(D213,DB!A:I,9,0),"")</f>
        <v/>
      </c>
    </row>
    <row r="214" spans="1:12" ht="15" customHeight="1">
      <c r="A214" s="119"/>
      <c r="B214" s="119" t="str">
        <f>IFERROR(VLOOKUP(D214,DB!A:K,11,0),"")</f>
        <v/>
      </c>
      <c r="C214" s="120"/>
      <c r="D214" s="121"/>
      <c r="E214" s="122"/>
      <c r="F214" s="123"/>
      <c r="G214" s="124">
        <f ca="1">IFERROR(NOW()-F214,"")</f>
        <v>45956.478776157404</v>
      </c>
      <c r="H214" s="123"/>
      <c r="I214" s="119" t="str">
        <f>IFERROR(VLOOKUP(D214,DB!A:F,6,0),"")</f>
        <v/>
      </c>
      <c r="J214" s="119" t="str">
        <f>IFERROR(VLOOKUP(D214,DB!A:G,7,0),"")</f>
        <v/>
      </c>
      <c r="K214" s="125"/>
      <c r="L214" s="121" t="str">
        <f>IFERROR(VLOOKUP(D214,DB!A:I,9,0),"")</f>
        <v/>
      </c>
    </row>
    <row r="215" spans="1:12" ht="15" customHeight="1">
      <c r="A215" s="126"/>
      <c r="B215" s="126" t="str">
        <f>IFERROR(VLOOKUP(D215,DB!A:K,11,0),"")</f>
        <v/>
      </c>
      <c r="C215" s="127"/>
      <c r="D215" s="128"/>
      <c r="E215" s="129"/>
      <c r="F215" s="130"/>
      <c r="G215" s="131">
        <f ca="1">IFERROR(NOW()-F215,"")</f>
        <v>45956.478776157404</v>
      </c>
      <c r="H215" s="130"/>
      <c r="I215" s="126" t="str">
        <f>IFERROR(VLOOKUP(D215,DB!A:F,6,0),"")</f>
        <v/>
      </c>
      <c r="J215" s="126" t="str">
        <f>IFERROR(VLOOKUP(D215,DB!A:G,7,0),"")</f>
        <v/>
      </c>
      <c r="K215" s="132"/>
      <c r="L215" s="128" t="str">
        <f>IFERROR(VLOOKUP(D215,DB!A:I,9,0),"")</f>
        <v/>
      </c>
    </row>
  </sheetData>
  <dataValidations count="2">
    <dataValidation allowBlank="1" showInputMessage="1" showErrorMessage="1" sqref="E1" xr:uid="{A4F81451-56CC-4543-9497-104C4E44EE4B}"/>
    <dataValidation type="list" allowBlank="1" showInputMessage="1" showErrorMessage="1" sqref="E2:E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39097</v>
      </c>
      <c r="B2" s="37" t="str">
        <f>IFERROR(VLOOKUP(D2,DB!A:K,11,0),"")</f>
        <v>R5</v>
      </c>
      <c r="C2" s="37">
        <v>3</v>
      </c>
      <c r="D2" s="118" t="s">
        <v>36034</v>
      </c>
      <c r="E2" s="37" t="s">
        <v>38998</v>
      </c>
      <c r="F2" s="38">
        <v>45891.832060185188</v>
      </c>
      <c r="G2" s="144">
        <f ca="1">IFERROR(NOW()-F2,"")</f>
        <v>64.646715972216043</v>
      </c>
      <c r="H2" s="38">
        <v>45891.790393518517</v>
      </c>
      <c r="I2" s="37" t="str">
        <f>IFERROR(VLOOKUP(D2,DB!A:F,6,0),"")</f>
        <v>Generator-SG</v>
      </c>
      <c r="J2" s="37" t="str">
        <f>IFERROR(VLOOKUP(D2,DB!A:G,7,0),"")</f>
        <v>Vandalized</v>
      </c>
      <c r="K2" s="37" t="s">
        <v>39098</v>
      </c>
      <c r="L2" s="37" t="str">
        <f>IFERROR(VLOOKUP(D2,DB!A:I,9,0),"")</f>
        <v>Latis</v>
      </c>
      <c r="M2" s="117"/>
    </row>
    <row r="3" spans="1:13" ht="30.75">
      <c r="A3" s="37" t="s">
        <v>39099</v>
      </c>
      <c r="B3" s="37" t="str">
        <f>IFERROR(VLOOKUP(D3,DB!A:K,11,0),"")</f>
        <v>R5</v>
      </c>
      <c r="C3" s="37">
        <v>1</v>
      </c>
      <c r="D3" s="37" t="s">
        <v>31329</v>
      </c>
      <c r="E3" s="37" t="s">
        <v>39081</v>
      </c>
      <c r="F3" s="38">
        <v>45926.188877314817</v>
      </c>
      <c r="G3" s="144">
        <f t="shared" ref="G3" ca="1" si="0">IFERROR(NOW()-F3,"")</f>
        <v>30.289898842587718</v>
      </c>
      <c r="H3" s="38">
        <v>45926.158159722225</v>
      </c>
      <c r="I3" s="37" t="str">
        <f>IFERROR(VLOOKUP(D3,DB!A:F,6,0),"")</f>
        <v>SCECO</v>
      </c>
      <c r="J3" s="37" t="str">
        <f>IFERROR(VLOOKUP(D3,DB!A:G,7,0),"")</f>
        <v>Good</v>
      </c>
      <c r="K3" s="37" t="s">
        <v>39100</v>
      </c>
      <c r="L3" s="37" t="str">
        <f>IFERROR(VLOOKUP(D3,DB!A:I,9,0),"")</f>
        <v>Latis</v>
      </c>
      <c r="M3" s="117"/>
    </row>
    <row r="4" spans="1:13" ht="48" customHeight="1">
      <c r="A4" s="152" t="s">
        <v>39101</v>
      </c>
      <c r="B4" s="152" t="str">
        <f>IFERROR(VLOOKUP(D4,DB!A:K,11,0),"")</f>
        <v>R5</v>
      </c>
      <c r="C4" s="152">
        <v>1</v>
      </c>
      <c r="D4" s="152" t="s">
        <v>34781</v>
      </c>
      <c r="E4" s="152" t="s">
        <v>39081</v>
      </c>
      <c r="F4" s="153">
        <v>45948.661111111112</v>
      </c>
      <c r="G4" s="154">
        <f ca="1">IFERROR(NOW()-F4,"")</f>
        <v>7.8176650462919497</v>
      </c>
      <c r="H4" s="153">
        <v>45948.661111111112</v>
      </c>
      <c r="I4" s="152" t="str">
        <f>IFERROR(VLOOKUP(D4,DB!A:F,6,0),"")</f>
        <v>SCECO</v>
      </c>
      <c r="J4" s="152" t="str">
        <f>IFERROR(VLOOKUP(D4,DB!A:G,7,0),"")</f>
        <v>Dead</v>
      </c>
      <c r="K4" s="152" t="s">
        <v>39102</v>
      </c>
      <c r="L4" s="152" t="str">
        <f>IFERROR(VLOOKUP(D4,DB!A:I,9,0),"")</f>
        <v>Latis</v>
      </c>
    </row>
    <row r="5" spans="1:13" ht="15">
      <c r="A5" s="152" t="s">
        <v>39103</v>
      </c>
      <c r="B5" s="152" t="str">
        <f>IFERROR(VLOOKUP(D5,DB!A:K,11,0),"")</f>
        <v>R5</v>
      </c>
      <c r="C5" s="152">
        <v>2</v>
      </c>
      <c r="D5" s="152" t="s">
        <v>35492</v>
      </c>
      <c r="E5" s="152" t="s">
        <v>38998</v>
      </c>
      <c r="F5" s="153">
        <v>45956.458796296298</v>
      </c>
      <c r="G5" s="154">
        <f ca="1">IFERROR(NOW()-F5,"")</f>
        <v>1.9979861106548924E-2</v>
      </c>
      <c r="H5" s="153">
        <v>45956.451157407406</v>
      </c>
      <c r="I5" s="152" t="str">
        <f>IFERROR(VLOOKUP(D5,DB!A:F,6,0),"")</f>
        <v>SCECO</v>
      </c>
      <c r="J5" s="152" t="str">
        <f>IFERROR(VLOOKUP(D5,DB!A:G,7,0),"")</f>
        <v>Dead</v>
      </c>
      <c r="K5" s="152" t="s">
        <v>39104</v>
      </c>
      <c r="L5" s="152" t="str">
        <f>IFERROR(VLOOKUP(D5,DB!A:I,9,0),"")</f>
        <v>Latis</v>
      </c>
    </row>
    <row r="6" spans="1:13" ht="15">
      <c r="A6" s="152" t="s">
        <v>39105</v>
      </c>
      <c r="B6" s="152" t="str">
        <f>IFERROR(VLOOKUP(D6,DB!A:K,11,0),"")</f>
        <v>R5</v>
      </c>
      <c r="C6" s="152">
        <v>2</v>
      </c>
      <c r="D6" s="152" t="s">
        <v>38382</v>
      </c>
      <c r="E6" s="152" t="s">
        <v>38998</v>
      </c>
      <c r="F6" s="153">
        <v>45956.464803240742</v>
      </c>
      <c r="G6" s="154">
        <f ca="1">IFERROR(NOW()-F6,"")</f>
        <v>1.3972916662169155E-2</v>
      </c>
      <c r="H6" s="153">
        <v>45956.455081018517</v>
      </c>
      <c r="I6" s="152" t="str">
        <f>IFERROR(VLOOKUP(D6,DB!A:F,6,0),"")</f>
        <v>SCECO</v>
      </c>
      <c r="J6" s="152" t="str">
        <f>IFERROR(VLOOKUP(D6,DB!A:G,7,0),"")</f>
        <v>Haj Removal</v>
      </c>
      <c r="K6" s="152" t="s">
        <v>39104</v>
      </c>
      <c r="L6" s="152" t="str">
        <f>IFERROR(VLOOKUP(D6,DB!A:I,9,0),"")</f>
        <v>Latis</v>
      </c>
    </row>
    <row r="7" spans="1:13" ht="15">
      <c r="A7" s="152"/>
      <c r="B7" s="152" t="str">
        <f>IFERROR(VLOOKUP(D7,DB!A:K,11,0),"")</f>
        <v/>
      </c>
      <c r="C7" s="152"/>
      <c r="D7" s="152"/>
      <c r="E7" s="152"/>
      <c r="F7" s="153"/>
      <c r="G7" s="154">
        <f ca="1">IFERROR(NOW()-F7,"")</f>
        <v>45956.478776157404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45956.478776157404</v>
      </c>
      <c r="H8" s="153"/>
      <c r="I8" s="152" t="str">
        <f>IFERROR(VLOOKUP(D8,DB!A:F,6,0),"")</f>
        <v/>
      </c>
      <c r="J8" s="152" t="str">
        <f>IFERROR(VLOOKUP(D8,DB!A:G,7,0),"")</f>
        <v/>
      </c>
      <c r="K8" s="152"/>
      <c r="L8" s="152" t="str">
        <f>IFERROR(VLOOKUP(D8,DB!A:I,9,0),"")</f>
        <v/>
      </c>
    </row>
    <row r="9" spans="1:13" ht="15.75">
      <c r="A9" s="152"/>
      <c r="B9" s="152" t="str">
        <f>IFERROR(VLOOKUP(#REF!,DB!A:K,11,0),"")</f>
        <v/>
      </c>
      <c r="C9" s="152"/>
      <c r="D9" s="170"/>
      <c r="E9" s="152"/>
      <c r="F9" s="153"/>
      <c r="G9" s="154">
        <f ca="1">IFERROR(NOW()-F9,"")</f>
        <v>45956.478776157404</v>
      </c>
      <c r="H9" s="153"/>
      <c r="I9" s="152" t="str">
        <f>IFERROR(VLOOKUP(#REF!,DB!A:F,6,0),"")</f>
        <v/>
      </c>
      <c r="J9" s="152" t="str">
        <f>IFERROR(VLOOKUP(#REF!,DB!A:G,7,0),"")</f>
        <v/>
      </c>
      <c r="K9" s="152"/>
      <c r="L9" s="152" t="str">
        <f>IFERROR(VLOOKUP(#REF!,DB!A:I,9,0),"")</f>
        <v/>
      </c>
    </row>
    <row r="10" spans="1:13" ht="15">
      <c r="A10" s="152"/>
      <c r="B10" s="152" t="str">
        <f>IFERROR(VLOOKUP(D10,DB!A:K,11,0),"")</f>
        <v/>
      </c>
      <c r="C10" s="152"/>
      <c r="D10" s="152"/>
      <c r="E10" s="152"/>
      <c r="F10" s="153"/>
      <c r="G10" s="154">
        <f ca="1">IFERROR(NOW()-F10,"")</f>
        <v>45956.478776157404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45956.478776157404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45956.478776157404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45956.478776157404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45956.478776157404</v>
      </c>
      <c r="H14" s="153"/>
      <c r="I14" s="152" t="str">
        <f>IFERROR(VLOOKUP(D14,DB!A:F,6,0),"")</f>
        <v/>
      </c>
      <c r="J14" s="152" t="str">
        <f>IFERROR(VLOOKUP(D14,DB!A:G,7,0),"")</f>
        <v/>
      </c>
      <c r="K14" s="152"/>
      <c r="L14" s="152" t="str">
        <f>IFERROR(VLOOKUP(D14,DB!A:I,9,0),"")</f>
        <v/>
      </c>
    </row>
    <row r="15" spans="1:13" ht="15">
      <c r="A15" s="169"/>
      <c r="B15" s="152" t="str">
        <f>IFERROR(VLOOKUP(D15,DB!A:K,11,0),"")</f>
        <v/>
      </c>
      <c r="C15" s="152"/>
      <c r="D15" s="152"/>
      <c r="E15" s="152"/>
      <c r="F15" s="153"/>
      <c r="G15" s="154">
        <f ca="1">IFERROR(NOW()-F15,"")</f>
        <v>45956.478776157404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45956.478776157404</v>
      </c>
      <c r="H16" s="153"/>
      <c r="I16" s="152" t="str">
        <f>IFERROR(VLOOKUP(D16,DB!A:F,6,0),"")</f>
        <v/>
      </c>
      <c r="J16" s="152" t="str">
        <f>IFERROR(VLOOKUP(D16,DB!A:G,7,0),"")</f>
        <v/>
      </c>
      <c r="K16" s="152"/>
      <c r="L16" s="152" t="str">
        <f>IFERROR(VLOOKUP(D16,DB!A:I,9,0),"")</f>
        <v/>
      </c>
    </row>
    <row r="17" spans="1:12" ht="15">
      <c r="A17" s="152"/>
      <c r="B17" s="152" t="str">
        <f>IFERROR(VLOOKUP(D17,DB!A:K,11,0),"")</f>
        <v/>
      </c>
      <c r="C17" s="152"/>
      <c r="D17"/>
      <c r="E17" s="152"/>
      <c r="F17" s="153"/>
      <c r="G17" s="154">
        <f ca="1">IFERROR(NOW()-F17,"")</f>
        <v>45956.478776157404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45956.478776157404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45956.478776157404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45956.478776157404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45956.478776157404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45956.478776157404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45956.478776157404</v>
      </c>
      <c r="H23" s="153"/>
      <c r="I23" s="152" t="str">
        <f>IFERROR(VLOOKUP(D23,DB!A:F,6,0),"")</f>
        <v/>
      </c>
      <c r="J23" s="152" t="str">
        <f>IFERROR(VLOOKUP(D23,DB!A:G,7,0),"")</f>
        <v/>
      </c>
      <c r="K23" s="152"/>
      <c r="L23" s="152" t="str">
        <f>IFERROR(VLOOKUP(D23,DB!A:I,9,0),"")</f>
        <v/>
      </c>
    </row>
    <row r="24" spans="1:12" ht="15">
      <c r="A24" s="152"/>
      <c r="B24" s="152" t="str">
        <f>IFERROR(VLOOKUP(D24,DB!A:K,11,0),"")</f>
        <v/>
      </c>
      <c r="C24" s="152"/>
      <c r="D24"/>
      <c r="E24" s="152"/>
      <c r="F24" s="153"/>
      <c r="G24" s="154">
        <f ca="1">IFERROR(NOW()-F24,"")</f>
        <v>45956.478776157404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45956.478776157404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45956.478776157404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45956.478776157404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45956.478776157404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45956.478776157404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45956.478776157404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45956.478776157404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45956.478776157404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45956.478776157404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45956.478776157404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45956.478776157404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45956.478776157404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45956.478776157404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45956.478776157404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45956.478776157404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45956.478776157404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45956.478776157404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45956.478776157404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45956.478776157404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45956.478776157404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45956.478776157404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45956.478776157404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45956.478776157404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45956.478776157404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45956.478776157404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45956.478776157404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45956.478776157404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45956.478776157404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45956.478776157404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45956.478776157404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45956.478776157404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45956.478776157404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45956.478776157404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45956.478776157404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45956.478776157404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45956.478776157404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45956.478776157404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45956.478776157404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45956.478776157404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45956.478776157404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45956.478776157404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45956.478776157404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45956.478776157404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45956.478776157404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45956.478776157404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45956.478776157404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45956.478776157404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45956.478776157404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45956.478776157404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45956.478776157404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45956.478776157404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45956.478776157404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45956.478776157404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45956.478776157404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45956.478776157404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45956.478776157404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45956.478776157404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45956.478776157404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45956.478776157404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45956.478776157404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45956.478776157404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45956.478776157404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45956.478776157404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45956.478776157404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45956.478776157404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45956.478776157404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45956.478776157404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45956.478776157404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45956.478776157404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45956.478776157404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45956.478776157404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45956.478776157404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45956.478776157404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45956.478776157404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45956.478776157404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45956.478776157404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45956.478776157404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45956.478776157404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45956.478776157404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45956.478776157404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45956.478776157404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45956.478776157404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45956.478776157404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45956.478776157404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45956.478776157404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45956.478776157404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45956.478776157404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45956.478776157404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45956.478776157404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45956.478776157404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45956.478776157404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45956.478776157404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45956.478776157404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45956.478776157404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45956.478776157404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45956.478776157404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45956.478776157404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45956.478776157404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45956.478776157404</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45956.478776157404</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45956.478776157404</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45956.478776157404</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45956.478776157404</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45956.478776157404</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45956.478776157404</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45956.478776157404</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45956.478776157404</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45956.478776157404</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45956.478776157404</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45956.478776157404</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45956.478776157404</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45956.478776157404</v>
      </c>
      <c r="H136" s="153"/>
      <c r="I136" s="152" t="str">
        <f>IFERROR(VLOOKUP(D136,DB!A:F,6,0),"")</f>
        <v/>
      </c>
      <c r="J136" s="152" t="str">
        <f>IFERROR(VLOOKUP(D136,DB!A:G,7,0),"")</f>
        <v/>
      </c>
      <c r="K136" s="152"/>
      <c r="L136" s="152" t="str">
        <f>IFERROR(VLOOKUP(D136,DB!A:I,9,0),"")</f>
        <v/>
      </c>
    </row>
    <row r="137" spans="1:12" ht="15">
      <c r="A137" s="152"/>
      <c r="B137" s="152" t="str">
        <f>IFERROR(VLOOKUP(D137,DB!A:K,11,0),"")</f>
        <v/>
      </c>
      <c r="C137" s="152"/>
      <c r="D137" s="152"/>
      <c r="E137" s="152"/>
      <c r="F137" s="153"/>
      <c r="G137" s="154">
        <f ca="1">IFERROR(NOW()-F137,"")</f>
        <v>45956.478776157404</v>
      </c>
      <c r="H137" s="153"/>
      <c r="I137" s="152" t="str">
        <f>IFERROR(VLOOKUP(D137,DB!A:F,6,0),"")</f>
        <v/>
      </c>
      <c r="J137" s="152" t="str">
        <f>IFERROR(VLOOKUP(D137,DB!A:G,7,0),"")</f>
        <v/>
      </c>
      <c r="K137" s="152"/>
      <c r="L137" s="152" t="str">
        <f>IFERROR(VLOOKUP(D137,DB!A:I,9,0),"")</f>
        <v/>
      </c>
    </row>
    <row r="138" spans="1:12" ht="15">
      <c r="A138" s="152"/>
      <c r="B138" s="152" t="str">
        <f>IFERROR(VLOOKUP(D138,DB!A:K,11,0),"")</f>
        <v/>
      </c>
      <c r="C138" s="152"/>
      <c r="D138" s="152"/>
      <c r="E138" s="152"/>
      <c r="F138" s="153"/>
      <c r="G138" s="154">
        <f ca="1">IFERROR(NOW()-F138,"")</f>
        <v>45956.478776157404</v>
      </c>
      <c r="H138" s="153"/>
      <c r="I138" s="152" t="str">
        <f>IFERROR(VLOOKUP(D138,DB!A:F,6,0),"")</f>
        <v/>
      </c>
      <c r="J138" s="152" t="str">
        <f>IFERROR(VLOOKUP(D138,DB!A:G,7,0),"")</f>
        <v/>
      </c>
      <c r="K138" s="152"/>
      <c r="L138" s="152" t="str">
        <f>IFERROR(VLOOKUP(D138,DB!A:I,9,0),"")</f>
        <v/>
      </c>
    </row>
    <row r="139" spans="1:12" ht="15">
      <c r="A139" s="152"/>
      <c r="B139" s="152" t="str">
        <f>IFERROR(VLOOKUP(D139,DB!A:K,11,0),"")</f>
        <v/>
      </c>
      <c r="C139" s="152"/>
      <c r="D139" s="152"/>
      <c r="E139" s="152"/>
      <c r="F139" s="153"/>
      <c r="G139" s="154">
        <f ca="1">IFERROR(NOW()-F139,"")</f>
        <v>45956.478776157404</v>
      </c>
      <c r="H139" s="153"/>
      <c r="I139" s="152" t="str">
        <f>IFERROR(VLOOKUP(D139,DB!A:F,6,0),"")</f>
        <v/>
      </c>
      <c r="J139" s="152" t="str">
        <f>IFERROR(VLOOKUP(D139,DB!A:G,7,0),"")</f>
        <v/>
      </c>
      <c r="K139" s="152"/>
      <c r="L139" s="152" t="str">
        <f>IFERROR(VLOOKUP(D139,DB!A:I,9,0),"")</f>
        <v/>
      </c>
    </row>
    <row r="140" spans="1:12" ht="15">
      <c r="A140" s="152"/>
      <c r="B140" s="152" t="str">
        <f>IFERROR(VLOOKUP(D140,DB!A:K,11,0),"")</f>
        <v/>
      </c>
      <c r="C140" s="152"/>
      <c r="D140" s="152"/>
      <c r="E140" s="152"/>
      <c r="F140" s="153"/>
      <c r="G140" s="154">
        <f ca="1">IFERROR(NOW()-F140,"")</f>
        <v>45956.478776157404</v>
      </c>
      <c r="H140" s="153"/>
      <c r="I140" s="152" t="str">
        <f>IFERROR(VLOOKUP(D140,DB!A:F,6,0),"")</f>
        <v/>
      </c>
      <c r="J140" s="152" t="str">
        <f>IFERROR(VLOOKUP(D140,DB!A:G,7,0),"")</f>
        <v/>
      </c>
      <c r="K140" s="152"/>
      <c r="L140" s="152" t="str">
        <f>IFERROR(VLOOKUP(D140,DB!A:I,9,0),"")</f>
        <v/>
      </c>
    </row>
    <row r="141" spans="1:12" ht="15">
      <c r="A141" s="152"/>
      <c r="B141" s="152" t="str">
        <f>IFERROR(VLOOKUP(D141,DB!A:K,11,0),"")</f>
        <v/>
      </c>
      <c r="C141" s="152"/>
      <c r="D141" s="152"/>
      <c r="E141" s="152"/>
      <c r="F141" s="153"/>
      <c r="G141" s="154">
        <f ca="1">IFERROR(NOW()-F141,"")</f>
        <v>45956.478776157404</v>
      </c>
      <c r="H141" s="153"/>
      <c r="I141" s="152" t="str">
        <f>IFERROR(VLOOKUP(D141,DB!A:F,6,0),"")</f>
        <v/>
      </c>
      <c r="J141" s="152" t="str">
        <f>IFERROR(VLOOKUP(D141,DB!A:G,7,0),"")</f>
        <v/>
      </c>
      <c r="K141" s="152"/>
      <c r="L141" s="152" t="str">
        <f>IFERROR(VLOOKUP(D141,DB!A:I,9,0),"")</f>
        <v/>
      </c>
    </row>
    <row r="142" spans="1:12" ht="15">
      <c r="A142" s="158"/>
      <c r="B142" s="158" t="str">
        <f>IFERROR(VLOOKUP(D142,DB!A:K,11,0),"")</f>
        <v/>
      </c>
      <c r="C142" s="158"/>
      <c r="D142" s="158"/>
      <c r="E142" s="158"/>
      <c r="F142" s="159"/>
      <c r="G142" s="160">
        <f ca="1">IFERROR(NOW()-F142,"")</f>
        <v>45956.478776157404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45956.478776157404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45956.478776157404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45956.478776157404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45956.478776157404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45956.478776157404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45956.478776157404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45956.478776157404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45956.478776157404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45956.478776157404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45956.478776157404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45956.478776157404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45956.478776157404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45956.478776157404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45956.478776157404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45956.478776157404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45956.478776157404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45956.478776157404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45956.478776157404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45956.478776157404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45956.478776157404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45956.478776157404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45956.478776157404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45956.478776157404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45956.478776157404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45956.478776157404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45956.478776157404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45956.478776157404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45956.478776157404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45956.478776157404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45956.478776157404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45956.478776157404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45956.478776157404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45956.478776157404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45956.478776157404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45956.478776157404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45956.478776157404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45956.478776157404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45956.478776157404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45956.478776157404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45956.478776157404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45956.478776157404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45956.478776157404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45956.478776157404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45956.478776157404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45956.478776157404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45956.478776157404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45956.478776157404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45956.478776157404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45956.478776157404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45956.478776157404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45956.478776157404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45956.478776157404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45956.478776157404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45956.478776157404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45956.478776157404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45956.478776157404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45956.478776157404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45956.478776157404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45956.478776157404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45956.478776157404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45956.478776157404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45956.478776157404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45956.478776157404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45956.478776157404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45956.478776157404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45956.478776157404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45956.478776157404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45956.478776157404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45956.478776157404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45956.478776157404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45956.478776157404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45956.478776157404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45956.478776157404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45956.478776157404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45956.478776157404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45956.478776157404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45956.478776157404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45956.478776157404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45956.478776157404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45956.478776157404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45956.478776157404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45956.478776157404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45956.478776157404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45956.478776157404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45956.478776157404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45956.478776157404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45956.478776157404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45956.478776157404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45956.478776157404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45956.478776157404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45956.478776157404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45956.478776157404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45956.478776157404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45956.478776157404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45956.478776157404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45956.478776157404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45956.478776157404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45956.478776157404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45956.478776157404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45956.478776157404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45956.478776157404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45956.478776157404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45956.478776157404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45956.478776157404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45956.478776157404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45956.478776157404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45956.478776157404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45956.478776157404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45956.478776157404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45956.478776157404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45956.478776157404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45956.478776157404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45956.478776157404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45956.478776157404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45956.478776157404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45956.478776157404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45956.478776157404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45956.478776157404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45956.478776157404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45956.478776157404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45956.478776157404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45956.478776157404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45956.478776157404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45956.478776157404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45956.478776157404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45956.478776157404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45956.478776157404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45956.478776157404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45956.478776157404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45956.478776157404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45956.478776157404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45956.478776157404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45956.478776157404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45956.478776157404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45956.478776157404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45956.478776157404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45956.478776157404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45956.478776157404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45956.478776157404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45956.478776157404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45956.478776157404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45956.478776157404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45956.478776157404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45956.478776157404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45956.478776157404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45956.478776157404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45956.478776157404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45956.478776157404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45956.478776157404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45956.478776157404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45956.478776157404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45956.478776157404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45956.478776157404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45956.478776157404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45956.478776157404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45956.478776157404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45956.478776157404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45956.478776157404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45956.478776157404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45956.478776157404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45956.478776157404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45956.478776157404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45956.478776157404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45956.478776157404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45956.478776157404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45956.478776157404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45956.478776157404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45956.478776157404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45956.478776157404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45956.478776157404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45956.478776157404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45956.478776157404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45956.478776157404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45956.478776157404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45956.478776157404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45956.478776157404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45956.478776157404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45956.478776157404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45956.478776157404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45956.478776157404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45956.478776157404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45956.478776157404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45956.478776157404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45956.478776157404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45956.478776157404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45956.478776157404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45956.478776157404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45956.478776157404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45956.478776157404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45956.478776157404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45956.478776157404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45956.478776157404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45956.478776157404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45956.478776157404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45956.478776157404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45956.478776157404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45956.478776157404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45956.478776157404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45956.478776157404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45956.478776157404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45956.478776157404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45956.478776157404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45956.478776157404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45956.478776157404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45956.478776157404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45956.478776157404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45956.478776157404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45956.478776157404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45956.478776157404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45956.478776157404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45956.478776157404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45956.478776157404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45956.478776157404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45956.478776157404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45956.478776157404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45956.478776157404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45956.478776157404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45956.478776157404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45956.478776157404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45956.478776157404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45956.478776157404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45956.478776157404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45956.478776157404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45956.478776157404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45956.478776157404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45956.478776157404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45956.478776157404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45956.478776157404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45956.478776157404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45956.478776157404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45956.478776157404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45956.478776157404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45956.478776157404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45956.478776157404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45956.478776157404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45956.478776157404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45956.478776157404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45956.478776157404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45956.478776157404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45956.478776157404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45956.478776157404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45956.478776157404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45956.478776157404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45956.478776157404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45956.478776157404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45956.478776157404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45956.478776157404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45956.478776157404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45956.478776157404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45956.478776157404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45956.478776157404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45956.478776157404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45956.478776157404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45956.478776157404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45956.478776157404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45956.478776157404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45956.478776157404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45956.478776157404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45956.478776157404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45956.478776157404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45956.478776157404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45956.478776157404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45956.478776157404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45956.478776157404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45956.478776157404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45956.478776157404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45956.478776157404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45956.478776157404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45956.478776157404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45956.478776157404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45956.478776157404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45956.478776157404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45956.478776157404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45956.478776157404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45956.478776157404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45956.478776157404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45956.478776157404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45956.478776157404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45956.478776157404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45956.478776157404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45956.478776157404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45956.478776157404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45956.478776157404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45956.478776157404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45956.478776157404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45956.478776157404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45956.478776157404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45956.478776157404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45956.478776157404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45956.478776157404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45956.478776157404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45956.478776157404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45956.478776157404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45956.478776157404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45956.478776157404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45956.478776157404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45956.478776157404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45956.478776157404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45956.478776157404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45956.478776157404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45956.478776157404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45956.478776157404</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45956.478776157404</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45956.478776157404</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45956.478776157404</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45956.478776157404</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45956.478776157404</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45956.478776157404</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45956.478776157404</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45956.478776157404</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45956.478776157404</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45956.478776157404</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45956.478776157404</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45956.478776157404</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45956.478776157404</v>
      </c>
      <c r="H457" s="159"/>
      <c r="I457" s="158" t="str">
        <f>IFERROR(VLOOKUP(D457,DB!A:F,6,0),"")</f>
        <v/>
      </c>
      <c r="J457" s="158" t="str">
        <f>IFERROR(VLOOKUP(D457,DB!A:G,7,0),"")</f>
        <v/>
      </c>
      <c r="K457" s="158"/>
      <c r="L457" s="158" t="str">
        <f>IFERROR(VLOOKUP(D457,DB!A:I,9,0),"")</f>
        <v/>
      </c>
    </row>
    <row r="458" spans="1:12" ht="15">
      <c r="A458" s="158"/>
      <c r="B458" s="158" t="str">
        <f>IFERROR(VLOOKUP(D458,DB!A:K,11,0),"")</f>
        <v/>
      </c>
      <c r="C458" s="158"/>
      <c r="D458" s="158"/>
      <c r="E458" s="158"/>
      <c r="F458" s="159"/>
      <c r="G458" s="160">
        <f ca="1">IFERROR(NOW()-F458,"")</f>
        <v>45956.478776157404</v>
      </c>
      <c r="H458" s="159"/>
      <c r="I458" s="158" t="str">
        <f>IFERROR(VLOOKUP(D458,DB!A:F,6,0),"")</f>
        <v/>
      </c>
      <c r="J458" s="158" t="str">
        <f>IFERROR(VLOOKUP(D458,DB!A:G,7,0),"")</f>
        <v/>
      </c>
      <c r="K458" s="158"/>
      <c r="L458" s="158" t="str">
        <f>IFERROR(VLOOKUP(D458,DB!A:I,9,0),"")</f>
        <v/>
      </c>
    </row>
    <row r="459" spans="1:12" ht="15">
      <c r="A459" s="158"/>
      <c r="B459" s="158" t="str">
        <f>IFERROR(VLOOKUP(D459,DB!A:K,11,0),"")</f>
        <v/>
      </c>
      <c r="C459" s="158"/>
      <c r="D459" s="158"/>
      <c r="E459" s="158"/>
      <c r="F459" s="159"/>
      <c r="G459" s="160">
        <f ca="1">IFERROR(NOW()-F459,"")</f>
        <v>45956.478776157404</v>
      </c>
      <c r="H459" s="159"/>
      <c r="I459" s="158" t="str">
        <f>IFERROR(VLOOKUP(D459,DB!A:F,6,0),"")</f>
        <v/>
      </c>
      <c r="J459" s="158" t="str">
        <f>IFERROR(VLOOKUP(D459,DB!A:G,7,0),"")</f>
        <v/>
      </c>
      <c r="K459" s="158"/>
      <c r="L459" s="158" t="str">
        <f>IFERROR(VLOOKUP(D459,DB!A:I,9,0),"")</f>
        <v/>
      </c>
    </row>
    <row r="460" spans="1:12" ht="15">
      <c r="A460" s="158"/>
      <c r="B460" s="158" t="str">
        <f>IFERROR(VLOOKUP(D460,DB!A:K,11,0),"")</f>
        <v/>
      </c>
      <c r="C460" s="158"/>
      <c r="D460" s="158"/>
      <c r="E460" s="158"/>
      <c r="F460" s="159"/>
      <c r="G460" s="160">
        <f ca="1">IFERROR(NOW()-F460,"")</f>
        <v>45956.478776157404</v>
      </c>
      <c r="H460" s="159"/>
      <c r="I460" s="158" t="str">
        <f>IFERROR(VLOOKUP(D460,DB!A:F,6,0),"")</f>
        <v/>
      </c>
      <c r="J460" s="158" t="str">
        <f>IFERROR(VLOOKUP(D460,DB!A:G,7,0),"")</f>
        <v/>
      </c>
      <c r="K460" s="158"/>
      <c r="L460" s="158" t="str">
        <f>IFERROR(VLOOKUP(D460,DB!A:I,9,0),"")</f>
        <v/>
      </c>
    </row>
    <row r="461" spans="1:12" ht="15">
      <c r="A461" s="158"/>
      <c r="B461" s="158" t="str">
        <f>IFERROR(VLOOKUP(D461,DB!A:K,11,0),"")</f>
        <v/>
      </c>
      <c r="C461" s="158"/>
      <c r="D461" s="158"/>
      <c r="E461" s="158"/>
      <c r="F461" s="159"/>
      <c r="G461" s="160">
        <f ca="1">IFERROR(NOW()-F461,"")</f>
        <v>45956.478776157404</v>
      </c>
      <c r="H461" s="159"/>
      <c r="I461" s="158" t="str">
        <f>IFERROR(VLOOKUP(D461,DB!A:F,6,0),"")</f>
        <v/>
      </c>
      <c r="J461" s="158" t="str">
        <f>IFERROR(VLOOKUP(D461,DB!A:G,7,0),"")</f>
        <v/>
      </c>
      <c r="K461" s="158"/>
      <c r="L461" s="158" t="str">
        <f>IFERROR(VLOOKUP(D461,DB!A:I,9,0),"")</f>
        <v/>
      </c>
    </row>
    <row r="462" spans="1:12" ht="15">
      <c r="A462" s="158"/>
      <c r="B462" s="158" t="str">
        <f>IFERROR(VLOOKUP(D462,DB!A:K,11,0),"")</f>
        <v/>
      </c>
      <c r="C462" s="158"/>
      <c r="D462" s="158"/>
      <c r="E462" s="158"/>
      <c r="F462" s="159"/>
      <c r="G462" s="160">
        <f ca="1">IFERROR(NOW()-F462,"")</f>
        <v>45956.478776157404</v>
      </c>
      <c r="H462" s="159"/>
      <c r="I462" s="158" t="str">
        <f>IFERROR(VLOOKUP(D462,DB!A:F,6,0),"")</f>
        <v/>
      </c>
      <c r="J462" s="158" t="str">
        <f>IFERROR(VLOOKUP(D462,DB!A:G,7,0),"")</f>
        <v/>
      </c>
      <c r="K462" s="158"/>
      <c r="L462" s="158" t="str">
        <f>IFERROR(VLOOKUP(D462,DB!A:I,9,0),"")</f>
        <v/>
      </c>
    </row>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72" ht="15"/>
    <row r="573" ht="15"/>
    <row r="575" ht="15"/>
    <row r="576" ht="15"/>
    <row r="577" ht="15"/>
    <row r="578" ht="15"/>
    <row r="580" ht="15"/>
    <row r="581" ht="15"/>
    <row r="588" ht="15"/>
    <row r="589" ht="15"/>
    <row r="590" ht="15"/>
    <row r="591" ht="15"/>
    <row r="592" ht="15"/>
    <row r="593" ht="15"/>
    <row r="596" ht="15"/>
    <row r="597" ht="15"/>
    <row r="598" ht="15"/>
    <row r="599" ht="15"/>
    <row r="600" ht="15"/>
    <row r="601" ht="15"/>
    <row r="602" ht="15"/>
    <row r="603" ht="15"/>
    <row r="604" ht="15"/>
    <row r="605" ht="15"/>
    <row r="606" ht="15"/>
    <row r="607"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3" ht="15"/>
    <row r="664" ht="15"/>
    <row r="701" ht="15"/>
    <row r="702" ht="15"/>
    <row r="703" ht="15"/>
    <row r="704" ht="15"/>
    <row r="705" ht="15"/>
    <row r="706" ht="15"/>
    <row r="707" ht="15"/>
    <row r="708" ht="15"/>
    <row r="709" ht="15"/>
    <row r="710"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1" ht="15"/>
    <row r="792" ht="15"/>
    <row r="793" ht="15"/>
    <row r="795" ht="15"/>
    <row r="796"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3" ht="15"/>
    <row r="824" ht="15"/>
    <row r="825" ht="15"/>
    <row r="826" ht="15"/>
    <row r="827" ht="15"/>
    <row r="829" ht="15"/>
    <row r="830" ht="15"/>
    <row r="1000" ht="15"/>
    <row r="1001" ht="15"/>
    <row r="1002" ht="15"/>
    <row r="1003" ht="15"/>
    <row r="1004" ht="15"/>
    <row r="1005" ht="15"/>
    <row r="1011" ht="15"/>
    <row r="1012" ht="15"/>
    <row r="1013" ht="15"/>
    <row r="1014"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8" ht="15"/>
    <row r="1069" ht="15"/>
    <row r="1075" ht="15"/>
    <row r="1076" ht="15"/>
    <row r="1078" ht="15"/>
    <row r="1079" ht="15"/>
    <row r="1080" ht="15"/>
    <row r="1081" ht="15"/>
    <row r="1082" ht="15"/>
    <row r="1083" ht="15"/>
    <row r="1084" ht="15"/>
    <row r="1086" ht="15"/>
    <row r="1087" ht="15"/>
    <row r="1088"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2" ht="15"/>
    <row r="1123" ht="15"/>
    <row r="1124" ht="15"/>
    <row r="1125" ht="15"/>
    <row r="1126"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7" ht="15"/>
    <row r="1158" ht="15"/>
    <row r="1159" ht="15"/>
    <row r="1160" ht="15"/>
    <row r="1161" ht="15"/>
    <row r="1162" ht="15"/>
    <row r="1163" ht="15"/>
    <row r="1164" ht="15"/>
    <row r="1165" ht="15"/>
    <row r="1166" ht="15"/>
    <row r="1167" ht="15"/>
    <row r="1168" ht="15"/>
    <row r="1169" ht="15"/>
    <row r="1170" ht="15"/>
    <row r="1172" ht="15"/>
    <row r="1173" ht="15"/>
    <row r="1174" ht="15"/>
    <row r="1175" ht="15"/>
    <row r="1176" ht="15"/>
    <row r="1177" ht="15"/>
    <row r="1178" ht="15"/>
    <row r="1179" ht="15"/>
    <row r="1180" ht="15"/>
    <row r="1181" ht="15"/>
    <row r="1182" ht="15"/>
    <row r="1183"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6" ht="15"/>
    <row r="1207" ht="15"/>
    <row r="1208" ht="15"/>
    <row r="1209" ht="15"/>
    <row r="1210" ht="15"/>
    <row r="1211" ht="15"/>
    <row r="1212" ht="15"/>
    <row r="1213" ht="15"/>
    <row r="1214" ht="15"/>
    <row r="1215" ht="15"/>
    <row r="1223" ht="15"/>
    <row r="1224" ht="15"/>
    <row r="1227" ht="15"/>
    <row r="1228" ht="15"/>
    <row r="1229" ht="15"/>
    <row r="1230" ht="15"/>
    <row r="1231" ht="15"/>
    <row r="1232" ht="15"/>
    <row r="1233" ht="15"/>
    <row r="1234" ht="15"/>
    <row r="1237" ht="15"/>
    <row r="1238" ht="15"/>
    <row r="1239" ht="15"/>
    <row r="1240" ht="15"/>
    <row r="1241" ht="15"/>
    <row r="1242" ht="15"/>
    <row r="1243" ht="15"/>
    <row r="1244" ht="15"/>
    <row r="1245" ht="15"/>
    <row r="1246" ht="15"/>
    <row r="1247" ht="15"/>
    <row r="1248" ht="15"/>
    <row r="1250" ht="15"/>
    <row r="1251" ht="15"/>
    <row r="1252" ht="15"/>
    <row r="1255" ht="15"/>
    <row r="1257" ht="15"/>
    <row r="1259" ht="15"/>
    <row r="1262" ht="15"/>
    <row r="1263" ht="15"/>
    <row r="1264" ht="15"/>
    <row r="1266" ht="15"/>
    <row r="1268" ht="15"/>
    <row r="1269" ht="15"/>
    <row r="1270" ht="15"/>
    <row r="1271" ht="15"/>
    <row r="1272" ht="15"/>
    <row r="1274" ht="15"/>
    <row r="1275" ht="15"/>
    <row r="1276" ht="15"/>
    <row r="1277" ht="15"/>
    <row r="1279" ht="15"/>
    <row r="1281" ht="15"/>
    <row r="1282" ht="15"/>
    <row r="1284" ht="15"/>
    <row r="1285" ht="15"/>
    <row r="1286" ht="15"/>
    <row r="1287" ht="15"/>
    <row r="1289" ht="15"/>
    <row r="1291" ht="15"/>
    <row r="1292" ht="15"/>
    <row r="1293" ht="15"/>
    <row r="1294" ht="15"/>
    <row r="1296" ht="15"/>
    <row r="1297" ht="15"/>
    <row r="1298" ht="15"/>
    <row r="1299" ht="15"/>
    <row r="1300" ht="15"/>
    <row r="1301" ht="15"/>
    <row r="1302" ht="15"/>
    <row r="1305" ht="15"/>
    <row r="1307" ht="15"/>
    <row r="1308" ht="15"/>
  </sheetData>
  <dataValidations count="2">
    <dataValidation allowBlank="1" showInputMessage="1" showErrorMessage="1" sqref="E1" xr:uid="{920C6338-E771-4DAE-8C89-92A9093EA4DE}"/>
    <dataValidation type="list" allowBlank="1" showInputMessage="1" showErrorMessage="1" sqref="E2:E46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31"/>
  <sheetViews>
    <sheetView workbookViewId="0"/>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39106</v>
      </c>
      <c r="B2" s="103" t="str">
        <f>IFERROR(VLOOKUP(D2,DB!A:K,11,0),"")</f>
        <v>R6</v>
      </c>
      <c r="C2" s="105">
        <v>1</v>
      </c>
      <c r="D2" s="103" t="s">
        <v>38564</v>
      </c>
      <c r="E2" s="106" t="s">
        <v>38998</v>
      </c>
      <c r="F2" s="107">
        <v>45956.104409722226</v>
      </c>
      <c r="G2" s="77">
        <f ca="1">IFERROR(NOW()-F2,"-")</f>
        <v>0.37436631944001419</v>
      </c>
      <c r="H2" s="107">
        <v>45956.092986111114</v>
      </c>
      <c r="I2" s="103" t="str">
        <f>IFERROR(VLOOKUP(D2,DB!A:F,6,0),"")</f>
        <v>Generator-SG</v>
      </c>
      <c r="J2" s="102" t="str">
        <f>IFERROR(VLOOKUP(D2,DB!A:G,7,0),"")</f>
        <v>Vandalized</v>
      </c>
      <c r="K2" s="108" t="s">
        <v>39107</v>
      </c>
      <c r="L2" s="109" t="str">
        <f>IFERROR(VLOOKUP(D2,DB!A:I,9,0),"")</f>
        <v>Latis</v>
      </c>
    </row>
    <row r="3" spans="1:16383" ht="31.5" customHeight="1">
      <c r="A3" s="104" t="s">
        <v>39108</v>
      </c>
      <c r="B3" s="103" t="str">
        <f>IFERROR(VLOOKUP(D3,DB!A:K,11,0),"")</f>
        <v>R6</v>
      </c>
      <c r="C3" s="105">
        <v>2</v>
      </c>
      <c r="D3" s="103" t="s">
        <v>33604</v>
      </c>
      <c r="E3" s="106"/>
      <c r="F3" s="107"/>
      <c r="G3" s="77">
        <f ca="1">IFERROR(NOW()-F3,"-")</f>
        <v>45956.478776157404</v>
      </c>
      <c r="H3" s="107">
        <v>45956.430231481485</v>
      </c>
      <c r="I3" s="103" t="str">
        <f>IFERROR(VLOOKUP(D3,DB!A:F,6,0),"")</f>
        <v>SCECO</v>
      </c>
      <c r="J3" s="102" t="str">
        <f>IFERROR(VLOOKUP(D3,DB!A:G,7,0),"")</f>
        <v>Dead</v>
      </c>
      <c r="K3" s="108" t="s">
        <v>39109</v>
      </c>
      <c r="L3" s="109" t="str">
        <f>IFERROR(VLOOKUP(D3,DB!A:I,9,0),"")</f>
        <v>Latis</v>
      </c>
    </row>
    <row r="4" spans="1:16383" ht="31.5" customHeight="1">
      <c r="A4" s="104"/>
      <c r="B4" s="103" t="str">
        <f>IFERROR(VLOOKUP(D4,DB!A:K,11,0),"")</f>
        <v/>
      </c>
      <c r="C4" s="105"/>
      <c r="D4" s="103"/>
      <c r="E4" s="106"/>
      <c r="F4" s="107"/>
      <c r="G4" s="77">
        <f ca="1">IFERROR(NOW()-F4,"-")</f>
        <v>45956.478776157404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45956.478776157404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45956.478776157404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45956.478776157404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45956.478776157404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45956.478776157404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45956.478776157404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45956.478776157404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45956.478776157404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45956.478776157404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45956.478776157404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45956.478776157404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45956.478776157404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45956.478776157404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45956.478776157404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45956.478776157404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45956.478776157404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45956.478776157404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45956.478776157404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45956.478776157404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45956.478776157404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45956.478776157404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45956.478776157404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45956.478776157404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45956.478776157404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45956.478776157404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45956.478776157404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45956.478776157404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45956.478776157404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45956.478776157404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45956.478776157404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45956.478776157404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45956.478776157404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45956.478776157404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45956.478776157404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45956.478776157404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45956.478776157404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45956.478776157404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45956.478776157404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45956.478776157404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45956.478776157404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45956.478776157404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45956.478776157404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45956.478776157404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45956.478776157404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45956.478776157404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45956.478776157404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45956.478776157404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45956.478776157404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45956.478776157404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45956.478776157404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45956.478776157404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45956.478776157404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45956.478776157404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45956.478776157404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45956.478776157404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45956.478776157404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45956.478776157404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45956.478776157404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45956.478776157404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45956.478776157404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45956.478776157404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45956.478776157404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45956.478776157404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45956.478776157404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45956.478776157404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45956.478776157404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45956.478776157404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45956.478776157404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45956.478776157404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45956.478776157404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45956.478776157404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45956.478776157404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45956.478776157404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45956.478776157404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45956.478776157404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45956.478776157404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45956.478776157404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45956.478776157404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45956.478776157404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45956.478776157404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45956.478776157404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45956.478776157404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45956.478776157404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45956.478776157404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45956.478776157404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45956.478776157404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45956.478776157404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45956.478776157404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45956.478776157404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45956.478776157404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45956.478776157404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45956.478776157404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45956.478776157404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45956.478776157404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45956.478776157404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45956.478776157404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45956.478776157404</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45956.478776157404</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45956.478776157404</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45956.478776157404</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45956.478776157404</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45956.478776157404</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45956.478776157404</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45956.478776157404</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45956.478776157404</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45956.478776157404</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45956.478776157404</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45956.478776157404</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45956.478776157404</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45956.478776157404</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45956.478776157404</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45956.478776157404</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45956.478776157404</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45956.478776157404</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45956.478776157404</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45956.478776157404</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45956.478776157404</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45956.478776157404</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45956.478776157404</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45956.478776157404</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45956.478776157404</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45956.478776157404</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45956.478776157404</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45956.478776157404</v>
      </c>
      <c r="H128" s="107"/>
      <c r="I128" s="103" t="str">
        <f>IFERROR(VLOOKUP(D128,DB!A:F,6,0),"")</f>
        <v/>
      </c>
      <c r="J128" s="102" t="str">
        <f>IFERROR(VLOOKUP(D128,DB!A:G,7,0),"")</f>
        <v/>
      </c>
      <c r="K128" s="108"/>
      <c r="L128" s="109" t="str">
        <f>IFERROR(VLOOKUP(D128,DB!A:I,9,0),"")</f>
        <v/>
      </c>
    </row>
    <row r="129" spans="1:12" ht="31.5" customHeight="1">
      <c r="A129" s="104"/>
      <c r="B129" s="103" t="str">
        <f>IFERROR(VLOOKUP(D129,DB!A:K,11,0),"")</f>
        <v/>
      </c>
      <c r="C129" s="105"/>
      <c r="D129" s="103"/>
      <c r="E129" s="106"/>
      <c r="F129" s="107"/>
      <c r="G129" s="77">
        <f ca="1">IFERROR(NOW()-F129,"-")</f>
        <v>45956.478776157404</v>
      </c>
      <c r="H129" s="107"/>
      <c r="I129" s="103" t="str">
        <f>IFERROR(VLOOKUP(D129,DB!A:F,6,0),"")</f>
        <v/>
      </c>
      <c r="J129" s="102" t="str">
        <f>IFERROR(VLOOKUP(D129,DB!A:G,7,0),"")</f>
        <v/>
      </c>
      <c r="K129" s="108"/>
      <c r="L129" s="109" t="str">
        <f>IFERROR(VLOOKUP(D129,DB!A:I,9,0),"")</f>
        <v/>
      </c>
    </row>
    <row r="130" spans="1:12" ht="31.5" customHeight="1">
      <c r="A130" s="104"/>
      <c r="B130" s="103" t="str">
        <f>IFERROR(VLOOKUP(D130,DB!A:K,11,0),"")</f>
        <v/>
      </c>
      <c r="C130" s="105"/>
      <c r="D130" s="103"/>
      <c r="E130" s="106"/>
      <c r="F130" s="107"/>
      <c r="G130" s="77">
        <f ca="1">IFERROR(NOW()-F130,"-")</f>
        <v>45956.478776157404</v>
      </c>
      <c r="H130" s="107"/>
      <c r="I130" s="103" t="str">
        <f>IFERROR(VLOOKUP(D130,DB!A:F,6,0),"")</f>
        <v/>
      </c>
      <c r="J130" s="102" t="str">
        <f>IFERROR(VLOOKUP(D130,DB!A:G,7,0),"")</f>
        <v/>
      </c>
      <c r="K130" s="108"/>
      <c r="L130" s="109" t="str">
        <f>IFERROR(VLOOKUP(D130,DB!A:I,9,0),"")</f>
        <v/>
      </c>
    </row>
    <row r="131" spans="1:12" ht="31.5" customHeight="1">
      <c r="A131" s="104"/>
      <c r="B131" s="103" t="str">
        <f>IFERROR(VLOOKUP(D131,DB!A:K,11,0),"")</f>
        <v/>
      </c>
      <c r="C131" s="105"/>
      <c r="D131" s="103"/>
      <c r="E131" s="106"/>
      <c r="F131" s="107"/>
      <c r="G131" s="77">
        <f ca="1">IFERROR(NOW()-F131,"-")</f>
        <v>45956.478776157404</v>
      </c>
      <c r="H131" s="107"/>
      <c r="I131" s="103" t="str">
        <f>IFERROR(VLOOKUP(D131,DB!A:F,6,0),"")</f>
        <v/>
      </c>
      <c r="J131" s="102" t="str">
        <f>IFERROR(VLOOKUP(D131,DB!A:G,7,0),"")</f>
        <v/>
      </c>
      <c r="K131" s="108"/>
      <c r="L131" s="109" t="str">
        <f>IFERROR(VLOOKUP(D131,DB!A:I,9,0),"")</f>
        <v/>
      </c>
    </row>
  </sheetData>
  <dataValidations count="2">
    <dataValidation allowBlank="1" showInputMessage="1" showErrorMessage="1" sqref="E1" xr:uid="{380493DB-286A-4683-AF55-C78F04945A49}"/>
    <dataValidation type="list" allowBlank="1" showInputMessage="1" showErrorMessage="1" sqref="E2:E13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2025-10-26T08:30:05Z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