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03" documentId="120_S{2AC9BD13-BADA-5192-A53E-5A8FF88502F6}" xr6:coauthVersionLast="47" xr6:coauthVersionMax="47" xr10:uidLastSave="{1CB9E9ED-0001-4B8C-A1F6-E129866D371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 i="5" l="1"/>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<sst xmlns="http://schemas.openxmlformats.org/spreadsheetml/2006/main" count="181572" uniqueCount="39155">
  <si>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</si>
  <si>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</si>
  <si>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</si>
  <si>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</si>
  <si>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</si>
  <si>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</si>
  <si>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</si>
  <si>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</si>
  <si>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</si>
  <si>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</si>
  <si>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</si>
  <si>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</si>
  <si>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</si>
  <si>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</si>
  <si>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</si>
  <si>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</si>
  <si>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</si>
  <si>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</si>
  <si>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</si>
  <si>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</si>
  <si>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</si>
  <si>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</si>
  <si>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</si>
  <si>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</si>
  <si>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</si>
  <si>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</si>
  <si>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</si>
  <si>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</si>
  <si>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</si>
  <si>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</si>
  <si>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</si>
  <si>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</si>
  <si>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</si>
  <si>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</si>
  <si>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</si>
  <si>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</si>
  <si>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</si>
  <si>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</si>
  <si>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</si>
  <si>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</si>
  <si>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</si>
  <si>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</si>
  <si>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</si>
  <si>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</si>
  <si>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</si>
  <si>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</si>
  <si>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</si>
  <si>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</si>
  <si>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</si>
  <si>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</si>
  <si>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</si>
  <si>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</si>
  <si>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</si>
  <si>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</si>
  <si>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</si>
  <si>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</si>
  <si>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</si>
  <si>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</si>
  <si>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</si>
  <si>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</si>
  <si>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</si>
  <si>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</si>
  <si>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</si>
  <si>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</si>
  <si>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</si>
  <si>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</si>
  <si>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</si>
  <si>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</si>
  <si>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</si>
  <si>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</si>
  <si>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</si>
  <si>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</si>
  <si>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</si>
  <si>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</si>
  <si>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</si>
  <si>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</si>
  <si>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</si>
  <si>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</si>
  <si>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</si>
  <si>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</si>
  <si>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</si>
  <si>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</si>
  <si>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</si>
  <si>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</si>
  <si>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</si>
  <si>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</si>
  <si>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</si>
  <si>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</si>
  <si>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</si>
  <si>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</si>
  <si>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</si>
  <si>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</si>
  <si>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</si>
  <si>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</si>
  <si>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</si>
  <si>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</si>
  <si>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</si>
  <si>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</si>
  <si>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</si>
  <si>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</si>
  <si>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</si>
  <si>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</si>
  <si>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</si>
  <si>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</si>
  <si>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</si>
  <si>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</si>
  <si>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</si>
  <si>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</si>
  <si>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</si>
  <si>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</si>
  <si>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</si>
  <si>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</si>
  <si>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</si>
  <si>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</si>
  <si>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</si>
  <si>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</si>
  <si>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</si>
  <si>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</si>
  <si>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</si>
  <si>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</si>
  <si>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</si>
  <si>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</si>
  <si>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</si>
  <si>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</si>
  <si>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</si>
  <si>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</si>
  <si>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</si>
  <si>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</si>
  <si>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</si>
  <si>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</si>
  <si>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</si>
  <si>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</si>
  <si>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</si>
  <si>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</si>
  <si>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</si>
  <si>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</si>
  <si>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</si>
  <si>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</si>
  <si>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</si>
  <si>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</si>
  <si>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</si>
  <si>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</si>
  <si>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</si>
  <si>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</si>
  <si>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</si>
  <si>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</si>
  <si>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</si>
  <si>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</si>
  <si>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</si>
  <si>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</si>
  <si>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</si>
  <si>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</si>
  <si>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</si>
  <si>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</si>
  <si>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</si>
  <si>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</si>
  <si>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</si>
  <si>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</si>
  <si>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</si>
  <si>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</si>
  <si>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</si>
  <si>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</si>
  <si>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</si>
  <si>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</si>
  <si>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</si>
  <si>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</si>
  <si>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</si>
  <si>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</si>
  <si>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</si>
  <si>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</si>
  <si>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</si>
  <si>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</si>
  <si>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</si>
  <si>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</si>
  <si>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</si>
  <si>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</si>
  <si>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</si>
  <si>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</si>
  <si>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</si>
  <si>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</si>
  <si>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</si>
  <si>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</si>
  <si>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</si>
  <si>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</si>
  <si>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</si>
  <si>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</si>
  <si>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</si>
  <si>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</si>
  <si>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</si>
  <si>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</si>
  <si>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</si>
  <si>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</si>
  <si>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</si>
  <si>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</si>
  <si>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</si>
  <si>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</si>
  <si>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</si>
  <si>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</si>
  <si>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</si>
  <si>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</si>
  <si>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</si>
  <si>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</si>
  <si>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</si>
  <si>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</si>
  <si>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</si>
  <si>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</si>
  <si>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</si>
  <si>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</si>
  <si>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</si>
  <si>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</si>
  <si>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</si>
  <si>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</si>
  <si>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</si>
  <si>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</si>
  <si>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</si>
  <si>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</si>
  <si>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</si>
  <si>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</si>
  <si>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</si>
  <si>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</si>
  <si>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</si>
  <si>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</si>
  <si>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</si>
  <si>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</si>
  <si>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</si>
  <si>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</si>
  <si>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</si>
  <si>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</si>
  <si>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</si>
  <si>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</si>
  <si>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</si>
  <si>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</si>
  <si>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</si>
  <si>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</si>
  <si>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</si>
  <si>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</si>
  <si>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</si>
  <si>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</si>
  <si>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</si>
  <si>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</si>
  <si>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</si>
  <si>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</si>
  <si>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</si>
  <si>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</si>
  <si>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</si>
  <si>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</si>
  <si>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</si>
  <si>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</si>
  <si>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</si>
  <si>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</si>
  <si>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</si>
  <si>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</si>
  <si>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</si>
  <si>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</si>
  <si>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</si>
  <si>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</si>
  <si>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</si>
  <si>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</si>
  <si>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</si>
  <si>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</si>
  <si>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</si>
  <si>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</si>
  <si>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</si>
  <si>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</si>
  <si>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</si>
  <si>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</si>
  <si>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</si>
  <si>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</si>
  <si>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</si>
  <si>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</si>
  <si>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</si>
  <si>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</si>
  <si>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</si>
  <si>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</si>
  <si>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</si>
  <si>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</si>
  <si>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</si>
  <si>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</si>
  <si>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</si>
  <si>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</si>
  <si>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</si>
  <si>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</si>
  <si>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</si>
  <si>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</si>
  <si>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</si>
  <si>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</si>
  <si>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</si>
  <si>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</si>
  <si>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</si>
  <si>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</si>
  <si>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</si>
  <si>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</si>
  <si>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</si>
  <si>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</si>
  <si>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</si>
  <si>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</si>
  <si>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</si>
  <si>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</si>
  <si>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</si>
  <si>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</si>
  <si>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</si>
  <si>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</si>
  <si>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</si>
  <si>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</si>
  <si>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</si>
  <si>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</si>
  <si>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</si>
  <si>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</si>
  <si>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</si>
  <si>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</si>
  <si>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</si>
  <si>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</si>
  <si>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</si>
  <si>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</si>
  <si>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</si>
  <si>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</si>
  <si>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</si>
  <si>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</si>
  <si>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</si>
  <si>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</si>
  <si>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</si>
  <si>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</si>
  <si>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</si>
  <si>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</si>
  <si>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</si>
  <si>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</si>
  <si>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</si>
  <si>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</si>
  <si>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</si>
  <si>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</si>
  <si>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</si>
  <si>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</si>
  <si>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</si>
  <si>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</si>
  <si>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</si>
  <si>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</si>
  <si>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</si>
  <si>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</si>
  <si>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</si>
  <si>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</si>
  <si>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</si>
  <si>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</si>
  <si>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</si>
  <si>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</si>
  <si>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</si>
  <si>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</si>
  <si>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</si>
  <si>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</si>
  <si>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</si>
  <si>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</si>
  <si>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</si>
  <si>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</si>
  <si>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</si>
  <si>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</si>
  <si>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</si>
  <si>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</si>
  <si>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</si>
  <si>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</si>
  <si>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</si>
  <si>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</si>
  <si>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</si>
  <si>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</si>
  <si>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</si>
  <si>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</si>
  <si>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</si>
  <si>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</si>
  <si>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</si>
  <si>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</si>
  <si>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</si>
  <si>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</si>
  <si>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</si>
  <si>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</si>
  <si>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</si>
  <si>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</si>
  <si>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</si>
  <si>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</si>
  <si>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</si>
  <si>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</si>
  <si>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</si>
  <si>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</si>
  <si>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</si>
  <si>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</si>
  <si>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</si>
  <si>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</si>
  <si>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</si>
  <si>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</si>
  <si>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</si>
  <si>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</si>
  <si>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</si>
  <si>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</si>
  <si>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</si>
  <si>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</si>
  <si>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</si>
  <si>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</si>
  <si>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</si>
  <si>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</si>
  <si>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</si>
  <si>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</si>
  <si>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</si>
  <si>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</si>
  <si>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</si>
  <si>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</si>
  <si>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</si>
  <si>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</si>
  <si>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</si>
  <si>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</si>
  <si>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</si>
  <si>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</si>
  <si>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</si>
  <si>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</si>
  <si>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</si>
  <si>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</si>
  <si>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</si>
  <si>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</si>
  <si>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</si>
  <si>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</si>
  <si>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</si>
  <si>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</si>
  <si>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</si>
  <si>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</si>
  <si>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</si>
  <si>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</si>
  <si>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</si>
  <si>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</si>
  <si>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</si>
  <si>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</si>
  <si>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</si>
  <si>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</si>
  <si>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</si>
  <si>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</si>
  <si>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</si>
  <si>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</si>
  <si>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</si>
  <si>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</si>
  <si>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</si>
  <si>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</si>
  <si>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</si>
  <si>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</si>
  <si>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</si>
  <si>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</si>
  <si>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</si>
  <si>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</si>
  <si>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</si>
  <si>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</si>
  <si>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</si>
  <si>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</si>
  <si>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</si>
  <si>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</si>
  <si>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</si>
  <si>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</si>
  <si>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</si>
  <si>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</si>
  <si>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</si>
  <si>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</si>
  <si>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</si>
  <si>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</si>
  <si>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</si>
  <si>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</si>
  <si>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</si>
  <si>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</si>
  <si>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</si>
  <si>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</si>
  <si>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</si>
  <si>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</si>
  <si>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</si>
  <si>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</si>
  <si>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</si>
  <si>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</si>
  <si>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</si>
  <si>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</si>
  <si>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</si>
  <si>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</si>
  <si>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</si>
  <si>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</si>
  <si>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</si>
  <si>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</si>
  <si>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</si>
  <si>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</si>
  <si>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</si>
  <si>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</si>
  <si>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</si>
  <si>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</si>
  <si>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</si>
  <si>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</si>
  <si>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</si>
  <si>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</si>
  <si>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</si>
  <si>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</si>
  <si>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</si>
  <si>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</si>
  <si>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</si>
  <si>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</si>
  <si>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</si>
  <si>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</si>
  <si>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</si>
  <si>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</si>
  <si>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</si>
  <si>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</si>
  <si>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</si>
  <si>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</si>
  <si>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</si>
  <si>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</si>
  <si>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</si>
  <si>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</si>
  <si>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</si>
  <si>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</si>
  <si>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</si>
  <si>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</si>
  <si>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</si>
  <si>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</si>
  <si>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</si>
  <si>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</si>
  <si>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</si>
  <si>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</si>
  <si>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</si>
  <si>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</si>
  <si>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</si>
  <si>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</si>
  <si>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</si>
  <si>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</si>
  <si>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</si>
  <si>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</si>
  <si>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</si>
  <si>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</si>
  <si>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</si>
  <si>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</si>
  <si>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</si>
  <si>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</si>
  <si>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</si>
  <si>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</si>
  <si>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</si>
  <si>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</si>
  <si>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</si>
  <si>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</si>
  <si>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</si>
  <si>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</si>
  <si>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</si>
  <si>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</si>
  <si>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</si>
  <si>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</si>
  <si>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</si>
  <si>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</si>
  <si>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</si>
  <si>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</si>
  <si>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</si>
  <si>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</si>
  <si>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</si>
  <si>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</si>
  <si>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</si>
  <si>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</si>
  <si>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</si>
  <si>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</si>
  <si>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</si>
  <si>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</si>
  <si>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</si>
  <si>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</si>
  <si>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</si>
  <si>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</si>
  <si>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</si>
  <si>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</si>
  <si>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</si>
  <si>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</si>
  <si>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</si>
  <si>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</si>
  <si>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</si>
  <si>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</si>
  <si>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</si>
  <si>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</si>
  <si>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</si>
  <si>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</si>
  <si>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</si>
  <si>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</si>
  <si>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</si>
  <si>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</si>
  <si>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</si>
  <si>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</si>
  <si>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</si>
  <si>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</si>
  <si>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</si>
  <si>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</si>
  <si>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</si>
  <si>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</si>
  <si>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</si>
  <si>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</si>
  <si>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</si>
  <si>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</si>
  <si>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</si>
  <si>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</si>
  <si>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</si>
  <si>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</si>
  <si>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</si>
  <si>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</si>
  <si>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</si>
  <si>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</si>
  <si>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</si>
  <si>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</si>
  <si>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</si>
  <si>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</si>
  <si>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</si>
  <si>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</si>
  <si>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</si>
  <si>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</si>
  <si>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</si>
  <si>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</si>
  <si>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</si>
  <si>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</si>
  <si>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</si>
  <si>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</si>
  <si>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</si>
  <si>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</si>
  <si>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</si>
  <si>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</si>
  <si>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</si>
  <si>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</si>
  <si>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</si>
  <si>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</si>
  <si>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</si>
  <si>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</si>
  <si>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</si>
  <si>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</si>
  <si>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</si>
  <si>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</si>
  <si>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</si>
  <si>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</si>
  <si>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</si>
  <si>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</si>
  <si>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</si>
  <si>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</si>
  <si>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</si>
  <si>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</si>
  <si>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</si>
  <si>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</si>
  <si>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</si>
  <si>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</si>
  <si>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</si>
  <si>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</si>
  <si>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</si>
  <si>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</si>
  <si>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</si>
  <si>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</si>
  <si>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</si>
  <si>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</si>
  <si>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</si>
  <si>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</si>
  <si>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</si>
  <si>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</si>
  <si>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</si>
  <si>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</si>
  <si>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</si>
  <si>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</si>
  <si>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</si>
  <si>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</si>
  <si>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</si>
  <si>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</si>
  <si>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</si>
  <si>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</si>
  <si>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</si>
  <si>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</si>
  <si>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</si>
  <si>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</si>
  <si>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</si>
  <si>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</si>
  <si>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</si>
  <si>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</si>
  <si>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</si>
  <si>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</si>
  <si>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</si>
  <si>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</si>
  <si>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</si>
  <si>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</si>
  <si>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</si>
  <si>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</si>
  <si>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</si>
  <si>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</si>
  <si>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</si>
  <si>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</si>
  <si>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</si>
  <si>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</si>
  <si>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</si>
  <si>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</si>
  <si>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</si>
  <si>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</si>
  <si>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</si>
  <si>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</si>
  <si>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</si>
  <si>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</si>
  <si>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</si>
  <si>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</si>
  <si>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</si>
  <si>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</si>
  <si>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</si>
  <si>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</si>
  <si>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</si>
  <si>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</si>
  <si>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</si>
  <si>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</si>
  <si>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</si>
  <si>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</si>
  <si>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</si>
  <si>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</si>
  <si>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</si>
  <si>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</si>
  <si>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</si>
  <si>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</si>
  <si>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</si>
  <si>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</si>
  <si>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</si>
  <si>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</si>
  <si>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</si>
  <si>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</si>
  <si>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</si>
  <si>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</si>
  <si>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</si>
  <si>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</si>
  <si>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</si>
  <si>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</si>
  <si>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</si>
  <si>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</si>
  <si>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</si>
  <si>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</si>
  <si>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</si>
  <si>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</si>
  <si>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</si>
  <si>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</si>
  <si>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</si>
  <si>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</si>
  <si>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</si>
  <si>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</si>
  <si>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</si>
  <si>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</si>
  <si>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</si>
  <si>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</si>
  <si>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</si>
  <si>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</si>
  <si>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</si>
  <si>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</si>
  <si>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</si>
  <si>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</si>
  <si>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</si>
  <si>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</si>
  <si>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</si>
  <si>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</si>
  <si>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</si>
  <si>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</si>
  <si>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</si>
  <si>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</si>
  <si>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</si>
  <si>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</si>
  <si>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</si>
  <si>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</si>
  <si>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</si>
  <si>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</si>
  <si>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</si>
  <si>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</si>
  <si>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</si>
  <si>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</si>
  <si>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</si>
  <si>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</si>
  <si>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</si>
  <si>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</si>
  <si>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</si>
  <si>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</si>
  <si>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</si>
  <si>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</si>
  <si>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</si>
  <si>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</si>
  <si>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</si>
  <si>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</si>
  <si>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</si>
  <si>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</si>
  <si>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</si>
  <si>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</si>
  <si>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</si>
  <si>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</si>
  <si>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</si>
  <si>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</si>
  <si>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</si>
  <si>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</si>
  <si>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</si>
  <si>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</si>
  <si>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</si>
  <si>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</si>
  <si>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</si>
  <si>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</si>
  <si>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</si>
  <si>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</si>
  <si>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</si>
  <si>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</si>
  <si>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</si>
  <si>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</si>
  <si>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</si>
  <si>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</si>
  <si>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</si>
  <si>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</si>
  <si>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</si>
  <si>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</si>
  <si>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</si>
  <si>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</si>
  <si>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</si>
  <si>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</si>
  <si>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</si>
  <si>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</si>
  <si>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</si>
  <si>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</si>
  <si>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</si>
  <si>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</si>
  <si>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</si>
  <si>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</si>
  <si>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</si>
  <si>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</si>
  <si>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</si>
  <si>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</si>
  <si>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</si>
  <si>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</si>
  <si>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</si>
  <si>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</si>
  <si>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</si>
  <si>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</si>
  <si>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</si>
  <si>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</si>
  <si>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</si>
  <si>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</si>
  <si>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</si>
  <si>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</si>
  <si>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</si>
  <si>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</si>
  <si>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</si>
  <si>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</si>
  <si>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</si>
  <si>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</si>
  <si>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</si>
  <si>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</si>
  <si>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</si>
  <si>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</si>
  <si>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</si>
  <si>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</si>
  <si>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</si>
  <si>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</si>
  <si>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</si>
  <si>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</si>
  <si>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</si>
  <si>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</si>
  <si>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</si>
  <si>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</si>
  <si>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</si>
  <si>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</si>
  <si>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</si>
  <si>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</si>
  <si>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</si>
  <si>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</si>
  <si>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</si>
  <si>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</si>
  <si>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</si>
  <si>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</si>
  <si>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</si>
  <si>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</si>
  <si>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</si>
  <si>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</si>
  <si>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</si>
  <si>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</si>
  <si>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</si>
  <si>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</si>
  <si>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</si>
  <si>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</si>
  <si>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</si>
  <si>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</si>
  <si>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</si>
  <si>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</si>
  <si>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</si>
  <si>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</si>
  <si>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</si>
  <si>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</si>
  <si>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</si>
  <si>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</si>
  <si>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</si>
  <si>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</si>
  <si>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</si>
  <si>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</si>
  <si>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</si>
  <si>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</si>
  <si>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</si>
  <si>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</si>
  <si>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</si>
  <si>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</si>
  <si>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</si>
  <si>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</si>
  <si>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</si>
  <si>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</si>
  <si>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</si>
  <si>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</si>
  <si>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</si>
  <si>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</si>
  <si>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</si>
  <si>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</si>
  <si>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</si>
  <si>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</si>
  <si>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</si>
  <si>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</si>
  <si>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</si>
  <si>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</si>
  <si>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</si>
  <si>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</si>
  <si>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</si>
  <si>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</si>
  <si>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</si>
  <si>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</si>
  <si>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</si>
  <si>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</si>
  <si>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</si>
  <si>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</si>
  <si>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</si>
  <si>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</si>
  <si>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</si>
  <si>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</si>
  <si>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</si>
  <si>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</si>
  <si>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</si>
  <si>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</si>
  <si>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</si>
  <si>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</si>
  <si>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</si>
  <si>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</si>
  <si>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</si>
  <si>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</si>
  <si>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</si>
  <si>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</si>
  <si>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</si>
  <si>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</si>
  <si>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</si>
  <si>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</si>
  <si>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</si>
  <si>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</si>
  <si>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</si>
  <si>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</si>
  <si>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</si>
  <si>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</si>
  <si>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</si>
  <si>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</si>
  <si>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</si>
  <si>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</si>
  <si>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</si>
  <si>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</si>
  <si>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</si>
  <si>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</si>
  <si>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</si>
  <si>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</si>
  <si>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</si>
  <si>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</si>
  <si>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</si>
  <si>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</si>
  <si>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</si>
  <si>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</si>
  <si>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</si>
  <si>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</si>
  <si>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</si>
  <si>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</si>
  <si>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</si>
  <si>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</si>
  <si>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</si>
  <si>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</si>
  <si>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</si>
  <si>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</si>
  <si>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</si>
  <si>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</si>
  <si>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</si>
  <si>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</si>
  <si>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</si>
  <si>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</si>
  <si>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</si>
  <si>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</si>
  <si>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</si>
  <si>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</si>
  <si>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</si>
  <si>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</si>
  <si>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</si>
  <si>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</si>
  <si>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</si>
  <si>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</si>
  <si>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</si>
  <si>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</si>
  <si>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</si>
  <si>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</si>
  <si>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</si>
  <si>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</si>
  <si>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</si>
  <si>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</si>
  <si>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</si>
  <si>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</si>
  <si>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</si>
  <si>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</si>
  <si>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</si>
  <si>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</si>
  <si>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</si>
  <si>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</si>
  <si>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</si>
  <si>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</si>
  <si>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</si>
  <si>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</si>
  <si>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</si>
  <si>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</si>
  <si>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</si>
  <si>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</si>
  <si>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</si>
  <si>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</si>
  <si>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</si>
  <si>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</si>
  <si>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</si>
  <si>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</si>
  <si>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</si>
  <si>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</si>
  <si>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</si>
  <si>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</si>
  <si>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</si>
  <si>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</si>
  <si>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</si>
  <si>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</si>
  <si>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</si>
  <si>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</si>
  <si>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</si>
  <si>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</si>
  <si>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</si>
  <si>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</si>
  <si>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</si>
  <si>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</si>
  <si>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</si>
  <si>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</si>
  <si>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</si>
  <si>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</si>
  <si>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</si>
  <si>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</si>
  <si>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</si>
  <si>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</si>
  <si>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</si>
  <si>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</si>
  <si>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</si>
  <si>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</si>
  <si>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</si>
  <si>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</si>
  <si>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</si>
  <si>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</si>
  <si>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</si>
  <si>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</si>
  <si>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</si>
  <si>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</si>
  <si>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</si>
  <si>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</si>
  <si>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</si>
  <si>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</si>
  <si>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</si>
  <si>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</si>
  <si>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</si>
  <si>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</si>
  <si>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</si>
  <si>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</si>
  <si>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</si>
  <si>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</si>
  <si>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</si>
  <si>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</si>
  <si>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</si>
  <si>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</si>
  <si>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</si>
  <si>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</si>
  <si>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</si>
  <si>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</si>
  <si>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</si>
  <si>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</si>
  <si>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</si>
  <si>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</si>
  <si>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</si>
  <si>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</si>
  <si>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</si>
  <si>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</si>
  <si>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</si>
  <si>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</si>
  <si>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</si>
  <si>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</si>
  <si>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</si>
  <si>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</si>
  <si>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</si>
  <si>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</si>
  <si>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</si>
  <si>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</si>
  <si>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</si>
  <si>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</si>
  <si>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</si>
  <si>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</si>
  <si>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</si>
  <si>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</si>
  <si>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</si>
  <si>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</si>
  <si>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</si>
  <si>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</si>
  <si>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</si>
  <si>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</si>
  <si>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</si>
  <si>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</si>
  <si>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</si>
  <si>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</si>
  <si>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</si>
  <si>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</si>
  <si>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</si>
  <si>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</si>
  <si>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</si>
  <si>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</si>
  <si>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</si>
  <si>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</si>
  <si>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</si>
  <si>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</si>
  <si>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</si>
  <si>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</si>
  <si>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</si>
  <si>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</si>
  <si>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</si>
  <si>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</si>
  <si>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</si>
  <si>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</si>
  <si>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</si>
  <si>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</si>
  <si>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</si>
  <si>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</si>
  <si>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</si>
  <si>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</si>
  <si>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</si>
  <si>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</si>
  <si>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</si>
  <si>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</si>
  <si>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</si>
  <si>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</si>
  <si>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</si>
  <si>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</si>
  <si>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</si>
  <si>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</si>
  <si>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</si>
  <si>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</si>
  <si>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</si>
  <si>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</si>
  <si>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</si>
  <si>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</si>
  <si>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</si>
  <si>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</si>
  <si>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</si>
  <si>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</si>
  <si>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</si>
  <si>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</si>
  <si>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</si>
  <si>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</si>
  <si>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</si>
  <si>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</si>
  <si>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</si>
  <si>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</si>
  <si>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</si>
  <si>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</si>
  <si>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</si>
  <si>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</si>
  <si>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</si>
  <si>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</si>
  <si>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</si>
  <si>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</si>
  <si>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</si>
  <si>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</si>
  <si>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</si>
  <si>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</si>
  <si>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</si>
  <si>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</si>
  <si>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</si>
  <si>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</si>
  <si>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</si>
  <si>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</si>
  <si>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</si>
  <si>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</si>
  <si>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</si>
  <si>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</si>
  <si>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</si>
  <si>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</si>
  <si>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</si>
  <si>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</si>
  <si>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</si>
  <si>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</si>
  <si>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</si>
  <si>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</si>
  <si>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</si>
  <si>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</si>
  <si>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</si>
  <si>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</si>
  <si>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</si>
  <si>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</si>
  <si>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</si>
  <si>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</si>
  <si>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</si>
  <si>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</si>
  <si>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</si>
  <si>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</si>
  <si>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</si>
  <si>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</si>
  <si>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</si>
  <si>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</si>
  <si>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</si>
  <si>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</si>
  <si>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</si>
  <si>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</si>
  <si>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</si>
  <si>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</si>
  <si>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</si>
  <si>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</si>
  <si>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</si>
  <si>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</si>
  <si>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</si>
  <si>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</si>
  <si>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</si>
  <si>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</si>
  <si>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</si>
  <si>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</si>
  <si>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</si>
  <si>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</si>
  <si>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</si>
  <si>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</si>
  <si>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</si>
  <si>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</si>
  <si>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</si>
  <si>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</si>
  <si>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</si>
  <si>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</si>
  <si>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</si>
  <si>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</si>
  <si>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</si>
  <si>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</si>
  <si>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</si>
  <si>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</si>
  <si>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</si>
  <si>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</si>
  <si>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</si>
  <si>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</si>
  <si>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</si>
  <si>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</si>
  <si>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</si>
  <si>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</si>
  <si>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</si>
  <si>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</si>
  <si>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</si>
  <si>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</si>
  <si>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</si>
  <si>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</si>
  <si>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</si>
  <si>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</si>
  <si>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</si>
  <si>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</si>
  <si>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</si>
  <si>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</si>
  <si>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</si>
  <si>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</si>
  <si>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</si>
  <si>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</si>
  <si>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</si>
  <si>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</si>
  <si>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</si>
  <si>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</si>
  <si>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</si>
  <si>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</si>
  <si>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</si>
  <si>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</si>
  <si>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</si>
  <si>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</si>
  <si>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</si>
  <si>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</si>
  <si>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</si>
  <si>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</si>
  <si>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</si>
  <si>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</si>
  <si>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</si>
  <si>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</si>
  <si>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</si>
  <si>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</si>
  <si>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</si>
  <si>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</si>
  <si>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</si>
  <si>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</si>
  <si>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</si>
  <si>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</si>
  <si>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</si>
  <si>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</si>
  <si>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</si>
  <si>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</si>
  <si>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</si>
  <si>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</si>
  <si>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</si>
  <si>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</si>
  <si>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</si>
  <si>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</si>
  <si>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</si>
  <si>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</si>
  <si>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</si>
  <si>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</si>
  <si>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</si>
  <si>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</si>
  <si>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</si>
  <si>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</si>
  <si>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</si>
  <si>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</si>
  <si>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</si>
  <si>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</si>
  <si>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</si>
  <si>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</si>
  <si>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</si>
  <si>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</si>
  <si>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</si>
  <si>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</si>
  <si>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</si>
  <si>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</si>
  <si>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</si>
  <si>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</si>
  <si>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</si>
  <si>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</si>
  <si>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</si>
  <si>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</si>
  <si>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</si>
  <si>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</si>
  <si>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</si>
  <si>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</si>
  <si>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</si>
  <si>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</si>
  <si>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</si>
  <si>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</si>
  <si>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</si>
  <si>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</si>
  <si>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</si>
  <si>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</si>
  <si>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</si>
  <si>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</si>
  <si>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</si>
  <si>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</si>
  <si>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</si>
  <si>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</si>
  <si>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</si>
  <si>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</si>
  <si>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</si>
  <si>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</si>
  <si>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</si>
  <si>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</si>
  <si>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</si>
  <si>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</si>
  <si>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</si>
  <si>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</si>
  <si>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</si>
  <si>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</si>
  <si>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</si>
  <si>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</si>
  <si>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</si>
  <si>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</si>
  <si>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</si>
  <si>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</si>
  <si>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</si>
  <si>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</si>
  <si>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</si>
  <si>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</si>
  <si>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</si>
  <si>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</si>
  <si>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</si>
  <si>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</si>
  <si>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</si>
  <si>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</si>
  <si>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</si>
  <si>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</si>
  <si>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</si>
  <si>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</si>
  <si>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</si>
  <si>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</si>
  <si>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</si>
  <si>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</si>
  <si>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</si>
  <si>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</si>
  <si>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</si>
  <si>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</si>
  <si>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</si>
  <si>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</si>
  <si>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</si>
  <si>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</si>
  <si>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</si>
  <si>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</si>
  <si>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</si>
  <si>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</si>
  <si>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</si>
  <si>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</si>
  <si>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</si>
  <si>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</si>
  <si>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</si>
  <si>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</si>
  <si>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</si>
  <si>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</si>
  <si>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</si>
  <si>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</si>
  <si>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</si>
  <si>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</si>
  <si>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</si>
  <si>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</si>
  <si>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</si>
  <si>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</si>
  <si>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</si>
  <si>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</si>
  <si>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</si>
  <si>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</si>
  <si>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</si>
  <si>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</si>
  <si>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</si>
  <si>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</si>
  <si>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</si>
  <si>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</si>
  <si>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</si>
  <si>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</si>
  <si>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</si>
  <si>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</si>
  <si>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</si>
  <si>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</si>
  <si>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</si>
  <si>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</si>
  <si>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</si>
  <si>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</si>
  <si>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</si>
  <si>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</si>
  <si>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</si>
  <si>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</si>
  <si>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</si>
  <si>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</si>
  <si>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</si>
  <si>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</si>
  <si>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</si>
  <si>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</si>
  <si>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</si>
  <si>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</si>
  <si>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</si>
  <si>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</si>
  <si>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</si>
  <si>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</si>
  <si>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</si>
  <si>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</si>
  <si>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</si>
  <si>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</si>
  <si>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</si>
  <si>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</si>
  <si>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</si>
  <si>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</si>
  <si>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</si>
  <si>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</si>
  <si>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</si>
  <si>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</si>
  <si>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</si>
  <si>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</si>
  <si>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</si>
  <si>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</si>
  <si>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</si>
  <si>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</si>
  <si>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</si>
  <si>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</si>
  <si>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</si>
  <si>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</si>
  <si>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</si>
  <si>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</si>
  <si>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</si>
  <si>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</si>
  <si>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</si>
  <si>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</si>
  <si>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</si>
  <si>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</si>
  <si>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</si>
  <si>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</si>
  <si>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</si>
  <si>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</si>
  <si>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</si>
  <si>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</si>
  <si>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</si>
  <si>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</si>
  <si>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</si>
  <si>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</si>
  <si>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</si>
  <si>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</si>
  <si>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</si>
  <si>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</si>
  <si>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</si>
  <si>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</si>
  <si>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</si>
  <si>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</si>
  <si>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</si>
  <si>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</si>
  <si>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</si>
  <si>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</si>
  <si>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</si>
  <si>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</si>
  <si>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</si>
  <si>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</si>
  <si>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</si>
  <si>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</si>
  <si>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</si>
  <si>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</si>
  <si>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</si>
  <si>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</si>
  <si>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</si>
  <si>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</si>
  <si>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</si>
  <si>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</si>
  <si>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</si>
  <si>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</si>
  <si>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</si>
  <si>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</si>
  <si>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</si>
  <si>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</si>
  <si>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</si>
  <si>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</si>
  <si>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</si>
  <si>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</si>
  <si>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</si>
  <si>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</si>
  <si>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</si>
  <si>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</si>
  <si>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</si>
  <si>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</si>
  <si>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</si>
  <si>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</si>
  <si>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</si>
  <si>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</si>
  <si>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</si>
  <si>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</si>
  <si>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</si>
  <si>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</si>
  <si>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</si>
  <si>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</si>
  <si>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</si>
  <si>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</si>
  <si>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</si>
  <si>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</si>
  <si>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</si>
  <si>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</si>
  <si>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</si>
  <si>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</si>
  <si>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</si>
  <si>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</si>
  <si>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</si>
  <si>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</si>
  <si>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</si>
  <si>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</si>
  <si>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</si>
  <si>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</si>
  <si>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</si>
  <si>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</si>
  <si>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</si>
  <si>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</si>
  <si>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</si>
  <si>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</si>
  <si>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</si>
  <si>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</si>
  <si>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</si>
  <si>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</si>
  <si>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</si>
  <si>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</si>
  <si>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</si>
  <si>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</si>
  <si>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</si>
  <si>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</si>
  <si>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</si>
  <si>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</si>
  <si>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</si>
  <si>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</si>
  <si>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</si>
  <si>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</si>
  <si>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</si>
  <si>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</si>
  <si>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</si>
  <si>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</si>
  <si>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</si>
  <si>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</si>
  <si>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</si>
  <si>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</si>
  <si>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</si>
  <si>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</si>
  <si>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</si>
  <si>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</si>
  <si>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</si>
  <si>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</si>
  <si>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</si>
  <si>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</si>
  <si>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</si>
  <si>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</si>
  <si>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</si>
  <si>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</si>
  <si>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</si>
  <si>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</si>
  <si>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</si>
  <si>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</si>
  <si>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</si>
  <si>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</si>
  <si>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</si>
  <si>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</si>
  <si>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</si>
  <si>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</si>
  <si>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</si>
  <si>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</si>
  <si>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</si>
  <si>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</si>
  <si>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</si>
  <si>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</si>
  <si>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</si>
  <si>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</si>
  <si>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</si>
  <si>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</si>
  <si>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</si>
  <si>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</si>
  <si>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</si>
  <si>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</si>
  <si>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</si>
  <si>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</si>
  <si>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</si>
  <si>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</si>
  <si>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</si>
  <si>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</si>
  <si>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</si>
  <si>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</si>
  <si>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</si>
  <si>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</si>
  <si>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</si>
  <si>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</si>
  <si>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</si>
  <si>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</si>
  <si>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</si>
  <si>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</si>
  <si>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</si>
  <si>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</si>
  <si>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</si>
  <si>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</si>
  <si>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</si>
  <si>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</si>
  <si>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</si>
  <si>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</si>
  <si>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</si>
  <si>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</si>
  <si>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</si>
  <si>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</si>
  <si>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</si>
  <si>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</si>
  <si>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</si>
  <si>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</si>
  <si>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</si>
  <si>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</si>
  <si>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</si>
  <si>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</si>
  <si>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</si>
  <si>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</si>
  <si>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</si>
  <si>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</si>
  <si>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</si>
  <si>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</si>
  <si>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</si>
  <si>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</si>
  <si>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</si>
  <si>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</si>
  <si>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</si>
  <si>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</si>
  <si>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</si>
  <si>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</si>
  <si>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</si>
  <si>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</si>
  <si>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</si>
  <si>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</si>
  <si>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</si>
  <si>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</si>
  <si>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</si>
  <si>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</si>
  <si>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</si>
  <si>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</si>
  <si>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</si>
  <si>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</si>
  <si>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</si>
  <si>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</si>
  <si>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</si>
  <si>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</si>
  <si>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</si>
  <si>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</si>
  <si>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</si>
  <si>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</si>
  <si>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</si>
  <si>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</si>
  <si>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</si>
  <si>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</si>
  <si>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</si>
  <si>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</si>
  <si>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</si>
  <si>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</si>
  <si>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</si>
  <si>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</si>
  <si>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</si>
  <si>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</si>
  <si>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</si>
  <si>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</si>
  <si>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</si>
  <si>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</si>
  <si>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</si>
  <si>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</si>
  <si>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</si>
  <si>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</si>
  <si>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</si>
  <si>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</si>
  <si>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</si>
  <si>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</si>
  <si>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</si>
  <si>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</si>
  <si>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</si>
  <si>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</si>
  <si>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</si>
  <si>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</si>
  <si>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</si>
  <si>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</si>
  <si>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</si>
  <si>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</si>
  <si>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</si>
  <si>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</si>
  <si>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</si>
  <si>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</si>
  <si>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</si>
  <si>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</si>
  <si>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</si>
  <si>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</si>
  <si>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</si>
  <si>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</si>
  <si>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</si>
  <si>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</si>
  <si>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</si>
  <si>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</si>
  <si>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</si>
  <si>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</si>
  <si>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</si>
  <si>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</si>
  <si>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</si>
  <si>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</si>
  <si>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</si>
  <si>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</si>
  <si>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</si>
  <si>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</si>
  <si>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</si>
  <si>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</si>
  <si>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</si>
  <si>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</si>
  <si>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</si>
  <si>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</si>
  <si>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</si>
  <si>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</si>
  <si>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</si>
  <si>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</si>
  <si>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</si>
  <si>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</si>
  <si>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</si>
  <si>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</si>
  <si>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</si>
  <si>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</si>
  <si>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</si>
  <si>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</si>
  <si>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</si>
  <si>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</si>
  <si>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</si>
  <si>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</si>
  <si>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</si>
  <si>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</si>
  <si>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</si>
  <si>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</si>
  <si>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</si>
  <si>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</si>
  <si>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</si>
  <si>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</si>
  <si>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</si>
  <si>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</si>
  <si>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</si>
  <si>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</si>
  <si>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</si>
  <si>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</si>
  <si>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</si>
  <si>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</si>
  <si>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</si>
  <si>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</si>
  <si>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</si>
  <si>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</si>
  <si>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</si>
  <si>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</si>
  <si>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</si>
  <si>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</si>
  <si>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</si>
  <si>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</si>
  <si>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</si>
  <si>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</si>
  <si>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</si>
  <si>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</si>
  <si>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</si>
  <si>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</si>
  <si>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</si>
  <si>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</si>
  <si>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</si>
  <si>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</si>
  <si>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</si>
  <si>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</si>
  <si>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</si>
  <si>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</si>
  <si>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</si>
  <si>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</si>
  <si>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</si>
  <si>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</si>
  <si>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</si>
  <si>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</si>
  <si>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</si>
  <si>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</si>
  <si>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</si>
  <si>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</si>
  <si>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</si>
  <si>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</si>
  <si>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</si>
  <si>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</si>
  <si>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</si>
  <si>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</si>
  <si>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</si>
  <si>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</si>
  <si>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</si>
  <si>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</si>
  <si>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</si>
  <si>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</si>
  <si>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</si>
  <si>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</si>
  <si>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</si>
  <si>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</si>
  <si>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</si>
  <si>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</si>
  <si>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</si>
  <si>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</si>
  <si>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</si>
  <si>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</si>
  <si>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</si>
  <si>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</si>
  <si>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</si>
  <si>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</si>
  <si>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</si>
  <si>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</si>
  <si>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</si>
  <si>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</si>
  <si>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</si>
  <si>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</si>
  <si>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</si>
  <si>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</si>
  <si>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</si>
  <si>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</si>
  <si>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</si>
  <si>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</si>
  <si>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</si>
  <si>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</si>
  <si>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</si>
  <si>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</si>
  <si>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</si>
  <si>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</si>
  <si>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</si>
  <si>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</si>
  <si>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</si>
  <si>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</si>
  <si>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</si>
  <si>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</si>
  <si>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</si>
  <si>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</si>
  <si>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</si>
  <si>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</si>
  <si>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</si>
  <si>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</si>
  <si>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</si>
  <si>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</si>
  <si>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</si>
  <si>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</si>
  <si>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</si>
  <si>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</si>
  <si>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</si>
  <si>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</si>
  <si>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</si>
  <si>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</si>
  <si>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</si>
  <si>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</si>
  <si>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</si>
  <si>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</si>
  <si>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</si>
  <si>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</si>
  <si>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</si>
  <si>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</si>
  <si>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</si>
  <si>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</si>
  <si>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</si>
  <si>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</si>
  <si>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</si>
  <si>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</si>
  <si>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</si>
  <si>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</si>
  <si>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</si>
  <si>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</si>
  <si>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</si>
  <si>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</si>
  <si>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</si>
  <si>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</si>
  <si>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</si>
  <si>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</si>
  <si>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</si>
  <si>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</si>
  <si>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</si>
  <si>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</si>
  <si>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</si>
  <si>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</si>
  <si>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</si>
  <si>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</si>
  <si>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</si>
  <si>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</si>
  <si>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</si>
  <si>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</si>
  <si>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</si>
  <si>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</si>
  <si>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</si>
  <si>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</si>
  <si>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</si>
  <si>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</si>
  <si>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</si>
  <si>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</si>
  <si>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</si>
  <si>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</si>
  <si>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</si>
  <si>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</si>
  <si>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</si>
  <si>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</si>
  <si>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</si>
  <si>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</si>
  <si>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</si>
  <si>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</si>
  <si>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</si>
  <si>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</si>
  <si>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</si>
  <si>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</si>
  <si>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</si>
  <si>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</si>
  <si>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</si>
  <si>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</si>
  <si>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</si>
  <si>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</si>
  <si>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</si>
  <si>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</si>
  <si>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</si>
  <si>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</si>
  <si>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</si>
  <si>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</si>
  <si>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</si>
  <si>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</si>
  <si>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</si>
  <si>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</si>
  <si>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</si>
  <si>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</si>
  <si>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</si>
  <si>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</si>
  <si>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</si>
  <si>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</si>
  <si>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</si>
  <si>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</si>
  <si>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</si>
  <si>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</si>
  <si>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</si>
  <si>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</si>
  <si>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</si>
  <si>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</si>
  <si>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</si>
  <si>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</si>
  <si>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</si>
  <si>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</si>
  <si>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</si>
  <si>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</si>
  <si>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</si>
  <si>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</si>
  <si>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</si>
  <si>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</si>
  <si>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</si>
  <si>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</si>
  <si>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</si>
  <si>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</si>
  <si>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</si>
  <si>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</si>
  <si>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</si>
  <si>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</si>
  <si>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</si>
  <si>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</si>
  <si>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</si>
  <si>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</si>
  <si>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</si>
  <si>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</si>
  <si>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</si>
  <si>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</si>
  <si>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</si>
  <si>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</si>
  <si>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</si>
  <si>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</si>
  <si>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</si>
  <si>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</si>
  <si>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</si>
  <si>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</si>
  <si>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</si>
  <si>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</si>
  <si>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</si>
  <si>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</si>
  <si>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</si>
  <si>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</si>
  <si>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</si>
  <si>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</si>
  <si>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</si>
  <si>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</si>
  <si>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</si>
  <si>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</si>
  <si>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</si>
  <si>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</si>
  <si>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</si>
  <si>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</si>
  <si>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</si>
  <si>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</si>
  <si>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</si>
  <si>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</si>
  <si>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</si>
  <si>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</si>
  <si>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</si>
  <si>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</si>
  <si>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</si>
  <si>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</si>
  <si>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</si>
  <si>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</si>
  <si>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</si>
  <si>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</si>
  <si>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</si>
  <si>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</si>
  <si>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</si>
  <si>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</si>
  <si>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</si>
  <si>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</si>
  <si>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</si>
  <si>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</si>
  <si>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</si>
  <si>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</si>
  <si>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</si>
  <si>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</si>
  <si>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</si>
  <si>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</si>
  <si>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</si>
  <si>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</si>
  <si>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</si>
  <si>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</si>
  <si>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</si>
  <si>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</si>
  <si>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</si>
  <si>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</si>
  <si>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</si>
  <si>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</si>
  <si>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</si>
  <si>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</si>
  <si>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</si>
  <si>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</si>
  <si>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</si>
  <si>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</si>
  <si>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</si>
  <si>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</si>
  <si>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</si>
  <si>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</si>
  <si>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</si>
  <si>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</si>
  <si>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</si>
  <si>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</si>
  <si>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</si>
  <si>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</si>
  <si>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</si>
  <si>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</si>
  <si>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</si>
  <si>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</si>
  <si>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</si>
  <si>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</si>
  <si>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</si>
  <si>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</si>
  <si>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</si>
  <si>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</si>
  <si>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</si>
  <si>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</si>
  <si>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</si>
  <si>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</si>
  <si>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</si>
  <si>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</si>
  <si>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</si>
  <si>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</si>
  <si>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</si>
  <si>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</si>
  <si>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</si>
  <si>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</si>
  <si>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</si>
  <si>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</si>
  <si>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</si>
  <si>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</si>
  <si>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</si>
  <si>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</si>
  <si>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</si>
  <si>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</si>
  <si>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</si>
  <si>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</si>
  <si>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</si>
  <si>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</si>
  <si>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</si>
  <si>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</si>
  <si>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</si>
  <si>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</si>
  <si>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</si>
  <si>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</si>
  <si>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</si>
  <si>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</si>
  <si>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</si>
  <si>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</si>
  <si>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</si>
  <si>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</si>
  <si>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</si>
  <si>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</si>
  <si>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</si>
  <si>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</si>
  <si>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</si>
  <si>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</si>
  <si>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</si>
  <si>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</si>
  <si>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</si>
  <si>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</si>
  <si>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</si>
  <si>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</si>
  <si>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</si>
  <si>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</si>
  <si>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</si>
  <si>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</si>
  <si>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</si>
  <si>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</si>
  <si>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</si>
  <si>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</si>
  <si>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</si>
  <si>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</si>
  <si>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</si>
  <si>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</si>
  <si>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</si>
  <si>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</si>
  <si>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</si>
  <si>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</si>
  <si>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</si>
  <si>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</si>
  <si>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</si>
  <si>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</si>
  <si>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</si>
  <si>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</si>
  <si>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</si>
  <si>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</si>
  <si>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</si>
  <si>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</si>
  <si>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</si>
  <si>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</si>
  <si>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</si>
  <si>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</si>
  <si>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</si>
  <si>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</si>
  <si>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</si>
  <si>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</si>
  <si>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</si>
  <si>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</si>
  <si>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</si>
  <si>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</si>
  <si>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</si>
  <si>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</si>
  <si>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</si>
  <si>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</si>
  <si>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</si>
  <si>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</si>
  <si>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</si>
  <si>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</si>
  <si>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</si>
  <si>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</si>
  <si>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</si>
  <si>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</si>
  <si>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</si>
  <si>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</si>
  <si>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</si>
  <si>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</si>
  <si>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</si>
  <si>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</si>
  <si>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</si>
  <si>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</si>
  <si>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</si>
  <si>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</si>
  <si>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</si>
  <si>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</si>
  <si>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</si>
  <si>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</si>
  <si>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</si>
  <si>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</si>
  <si>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</si>
  <si>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</si>
  <si>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</si>
  <si>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</si>
  <si>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</si>
  <si>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</si>
  <si>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</si>
  <si>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</si>
  <si>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</si>
  <si>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</si>
  <si>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</si>
  <si>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</si>
  <si>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</si>
  <si>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</si>
  <si>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</si>
  <si>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</si>
  <si>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</si>
  <si>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</si>
  <si>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</si>
  <si>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</si>
  <si>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</si>
  <si>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</si>
  <si>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</si>
  <si>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</si>
  <si>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</si>
  <si>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</si>
  <si>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</si>
  <si>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</si>
  <si>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</si>
  <si>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</si>
  <si>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</si>
  <si>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</si>
  <si>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</si>
  <si>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</si>
  <si>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</si>
  <si>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</si>
  <si>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</si>
  <si>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</si>
  <si>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</si>
  <si>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</si>
  <si>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</si>
  <si>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</si>
  <si>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</si>
  <si>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</si>
  <si>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</si>
  <si>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</si>
  <si>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</si>
  <si>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</si>
  <si>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</si>
  <si>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</si>
  <si>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</si>
  <si>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</si>
  <si>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</si>
  <si>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</si>
  <si>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</si>
  <si>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</si>
  <si>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</si>
  <si>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</si>
  <si>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</si>
  <si>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</si>
  <si>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</si>
  <si>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</si>
  <si>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</si>
  <si>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</si>
  <si>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</si>
  <si>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</si>
  <si>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</si>
  <si>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</si>
  <si>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</si>
  <si>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</si>
  <si>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</si>
  <si>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</si>
  <si>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</si>
  <si>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</si>
  <si>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</si>
  <si>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</si>
  <si>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</si>
  <si>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</si>
  <si>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</si>
  <si>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</si>
  <si>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</si>
  <si>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</si>
  <si>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</si>
  <si>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</si>
  <si>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</si>
  <si>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</si>
  <si>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</si>
  <si>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</si>
  <si>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</si>
  <si>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</si>
  <si>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</si>
  <si>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</si>
  <si>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</si>
  <si>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</si>
  <si>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</si>
  <si>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</si>
  <si>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</si>
  <si>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</si>
  <si>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</si>
  <si>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</si>
  <si>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</si>
  <si>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</si>
  <si>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</si>
  <si>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</si>
  <si>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</si>
  <si>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</si>
  <si>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</si>
  <si>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</si>
  <si>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</si>
  <si>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</si>
  <si>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</si>
  <si>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</si>
  <si>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</si>
  <si>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</si>
  <si>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</si>
  <si>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</si>
  <si>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</si>
  <si>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</si>
  <si>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</si>
  <si>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</si>
  <si>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</si>
  <si>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</si>
  <si>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</si>
  <si>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</si>
  <si>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</si>
  <si>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</si>
  <si>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</si>
  <si>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</si>
  <si>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</si>
  <si>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</si>
  <si>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</si>
  <si>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</si>
  <si>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</si>
  <si>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</si>
  <si>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</si>
  <si>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</si>
  <si>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</si>
  <si>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</si>
  <si>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</si>
  <si>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</si>
  <si>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</si>
  <si>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</si>
  <si>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</si>
  <si>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</si>
  <si>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</si>
  <si>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</si>
  <si>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</si>
  <si>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</si>
  <si>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</si>
  <si>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</si>
  <si>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</si>
  <si>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</si>
  <si>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</si>
  <si>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</si>
  <si>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</si>
  <si>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</si>
  <si>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</si>
  <si>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</si>
  <si>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</si>
  <si>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</si>
  <si>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</si>
  <si>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</si>
  <si>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</si>
  <si>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</si>
  <si>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</si>
  <si>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</si>
  <si>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</si>
  <si>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</si>
  <si>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</si>
  <si>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</si>
  <si>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</si>
  <si>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</si>
  <si>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</si>
  <si>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</si>
  <si>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</si>
  <si>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</si>
  <si>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</si>
  <si>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</si>
  <si>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</si>
  <si>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</si>
  <si>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</si>
  <si>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</si>
  <si>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</si>
  <si>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</si>
  <si>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</si>
  <si>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</si>
  <si>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</si>
  <si>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</si>
  <si>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</si>
  <si>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</si>
  <si>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</si>
  <si>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</si>
  <si>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</si>
  <si>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</si>
  <si>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</si>
  <si>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</si>
  <si>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</si>
  <si>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</si>
  <si>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</si>
  <si>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</si>
  <si>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</si>
  <si>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</si>
  <si>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</si>
  <si>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</si>
  <si>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</si>
  <si>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</si>
  <si>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</si>
  <si>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</si>
  <si>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</si>
  <si>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</si>
  <si>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</si>
  <si>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</si>
  <si>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</si>
  <si>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</si>
  <si>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</si>
  <si>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</si>
  <si>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</si>
  <si>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</si>
  <si>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</si>
  <si>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</si>
  <si>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</si>
  <si>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</si>
  <si>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</si>
  <si>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</si>
  <si>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</si>
  <si>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</si>
  <si>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</si>
  <si>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</si>
  <si>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</si>
  <si>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</si>
  <si>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</si>
  <si>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</si>
  <si>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</si>
  <si>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</si>
  <si>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</si>
  <si>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</si>
  <si>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</si>
  <si>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</si>
  <si>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</si>
  <si>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</si>
  <si>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</si>
  <si>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</si>
  <si>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</si>
  <si>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</si>
  <si>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</si>
  <si>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</si>
  <si>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</si>
  <si>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</si>
  <si>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</si>
  <si>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</si>
  <si>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</si>
  <si>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</si>
  <si>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</si>
  <si>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</si>
  <si>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</si>
  <si>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</si>
  <si>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</si>
  <si>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</si>
  <si>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</si>
  <si>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</si>
  <si>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</si>
  <si>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</si>
  <si>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</si>
  <si>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</si>
  <si>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</si>
  <si>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</si>
  <si>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</si>
  <si>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</si>
  <si>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</si>
  <si>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</si>
  <si>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</si>
  <si>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</si>
  <si>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</si>
  <si>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</si>
  <si>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</si>
  <si>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</si>
  <si>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</si>
  <si>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</si>
  <si>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</si>
  <si>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</si>
  <si>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</si>
  <si>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</si>
  <si>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</si>
  <si>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</si>
  <si>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</si>
  <si>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</si>
  <si>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</si>
  <si>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</si>
  <si>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</si>
  <si>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</si>
  <si>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</si>
  <si>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</si>
  <si>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</si>
  <si>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</si>
  <si>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</si>
  <si>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</si>
  <si>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</si>
  <si>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</si>
  <si>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</si>
  <si>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</si>
  <si>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</si>
  <si>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</si>
  <si>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</si>
  <si>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</si>
  <si>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</si>
  <si>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</si>
  <si>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</si>
  <si>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</si>
  <si>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</si>
  <si>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</si>
  <si>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</si>
  <si>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</si>
  <si>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</si>
  <si>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</si>
  <si>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</si>
  <si>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</si>
  <si>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</si>
  <si>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</si>
  <si>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</si>
  <si>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</si>
  <si>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</si>
  <si>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</si>
  <si>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</si>
  <si>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</si>
  <si>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</si>
  <si>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</si>
  <si>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</si>
  <si>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</si>
  <si>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</si>
  <si>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</si>
  <si>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</si>
  <si>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</si>
  <si>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</si>
  <si>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</si>
  <si>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</si>
  <si>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</si>
  <si>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</si>
  <si>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</si>
  <si>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</si>
  <si>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</si>
  <si>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</si>
  <si>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</si>
  <si>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</si>
  <si>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</si>
  <si>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</si>
  <si>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</si>
  <si>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</si>
  <si>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</si>
  <si>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</si>
  <si>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</si>
  <si>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</si>
  <si>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</si>
  <si>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</si>
  <si>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</si>
  <si>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</si>
  <si>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</si>
  <si>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</si>
  <si>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</si>
  <si>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</si>
  <si>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</si>
  <si>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</si>
  <si>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</si>
  <si>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</si>
  <si>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</si>
  <si>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</si>
  <si>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</si>
  <si>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</si>
  <si>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</si>
  <si>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</si>
  <si>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</si>
  <si>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</si>
  <si>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</si>
  <si>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</si>
  <si>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</si>
  <si>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</si>
  <si>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</si>
  <si>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</si>
  <si>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</si>
  <si>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</si>
  <si>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</si>
  <si>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</si>
  <si>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</si>
  <si>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</si>
  <si>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</si>
  <si>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</si>
  <si>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</si>
  <si>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</si>
  <si>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</si>
  <si>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</si>
  <si>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</si>
  <si>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</si>
  <si>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</si>
  <si>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</si>
  <si>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</si>
  <si>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</si>
  <si>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</si>
  <si>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</si>
  <si>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</si>
  <si>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</si>
  <si>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</si>
  <si>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</si>
  <si>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</si>
  <si>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</si>
  <si>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</si>
  <si>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</si>
  <si>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</si>
  <si>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</si>
  <si>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</si>
  <si>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</si>
  <si>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</si>
  <si>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</si>
  <si>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</si>
  <si>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</si>
  <si>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</si>
  <si>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</si>
  <si>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</si>
  <si>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</si>
  <si>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</si>
  <si>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</si>
  <si>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</si>
  <si>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</si>
  <si>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</si>
  <si>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</si>
  <si>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</si>
  <si>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</si>
  <si>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</si>
  <si>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</si>
  <si>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</si>
  <si>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</si>
  <si>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</si>
  <si>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</si>
  <si>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</si>
  <si>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</si>
  <si>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</si>
  <si>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</si>
  <si>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</si>
  <si>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</si>
  <si>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</si>
  <si>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</si>
  <si>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</si>
  <si>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</si>
  <si>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</si>
  <si>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</si>
  <si>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</si>
  <si>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</si>
  <si>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</si>
  <si>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</si>
  <si>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</si>
  <si>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</si>
  <si>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</si>
  <si>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</si>
  <si>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</si>
  <si>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</si>
  <si>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</si>
  <si>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</si>
  <si>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</si>
  <si>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</si>
  <si>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</si>
  <si>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</si>
  <si>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</si>
  <si>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</si>
  <si>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</si>
  <si>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</si>
  <si>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</si>
  <si>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</si>
  <si>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</si>
  <si>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</si>
  <si>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</si>
  <si>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</si>
  <si>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</si>
  <si>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</si>
  <si>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</si>
  <si>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</si>
  <si>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</si>
  <si>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</si>
  <si>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</si>
  <si>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</si>
  <si>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</si>
  <si>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</si>
  <si>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</si>
  <si>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</si>
  <si>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</si>
  <si>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</si>
  <si>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</si>
  <si>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</si>
  <si>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</si>
  <si>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</si>
  <si>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</si>
  <si>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</si>
  <si>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</si>
  <si>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</si>
  <si>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</si>
  <si>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</si>
  <si>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</si>
  <si>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</si>
  <si>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</si>
  <si>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</si>
  <si>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</si>
  <si>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</si>
  <si>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</si>
  <si>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</si>
  <si>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</si>
  <si>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</si>
  <si>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</si>
  <si>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</si>
  <si>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</si>
  <si>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</si>
  <si>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</si>
  <si>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</si>
  <si>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</si>
  <si>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</si>
  <si>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</si>
  <si>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</si>
  <si>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</si>
  <si>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</si>
  <si>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</si>
  <si>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</si>
  <si>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</si>
  <si>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</si>
  <si>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</si>
  <si>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</si>
  <si>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</si>
  <si>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</si>
  <si>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</si>
  <si>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</si>
  <si>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</si>
  <si>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</si>
  <si>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</si>
  <si>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</si>
  <si>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</si>
  <si>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</si>
  <si>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</si>
  <si>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</si>
  <si>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</si>
  <si>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</si>
  <si>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</si>
  <si>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</si>
  <si>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</si>
  <si>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</si>
  <si>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</si>
  <si>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</si>
  <si>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</si>
  <si>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</si>
  <si>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</si>
  <si>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</si>
  <si>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</si>
  <si>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</si>
  <si>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</si>
  <si>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</si>
  <si>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</si>
  <si>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</si>
  <si>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</si>
  <si>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</si>
  <si>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</si>
  <si>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</si>
  <si>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</si>
  <si>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</si>
  <si>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</si>
  <si>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</si>
  <si>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</si>
  <si>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</si>
  <si>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</si>
  <si>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</si>
  <si>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</si>
  <si>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</si>
  <si>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</si>
  <si>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</si>
  <si>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</si>
  <si>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</si>
  <si>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</si>
  <si>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</si>
  <si>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</si>
  <si>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</si>
  <si>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</si>
  <si>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</si>
  <si>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</si>
  <si>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</si>
  <si>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</si>
  <si>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</si>
  <si>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</si>
  <si>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</si>
  <si>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</si>
  <si>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</si>
  <si>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</si>
  <si>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</si>
  <si>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</si>
  <si>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</si>
  <si>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</si>
  <si>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</si>
  <si>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</si>
  <si>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</si>
  <si>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</si>
  <si>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</si>
  <si>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</si>
  <si>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</si>
  <si>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</si>
  <si>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</si>
  <si>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</si>
  <si>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</si>
  <si>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</si>
  <si>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</si>
  <si>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</si>
  <si>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</si>
  <si>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</si>
  <si>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</si>
  <si>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</si>
  <si>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</si>
  <si>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</si>
  <si>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</si>
  <si>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</si>
  <si>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</si>
  <si>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</si>
  <si>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</si>
  <si>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</si>
  <si>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</si>
  <si>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</si>
  <si>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</si>
  <si>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</si>
  <si>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</si>
  <si>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</si>
  <si>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</si>
  <si>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</si>
  <si>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</si>
  <si>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</si>
  <si>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</si>
  <si>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</si>
  <si>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</si>
  <si>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</si>
  <si>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</si>
  <si>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</si>
  <si>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</si>
  <si>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</si>
  <si>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</si>
  <si>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</si>
  <si>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</si>
  <si>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</si>
  <si>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</si>
  <si>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</si>
  <si>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</si>
  <si>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</si>
  <si>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</si>
  <si>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</si>
  <si>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</si>
  <si>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</si>
  <si>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</si>
  <si>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</si>
  <si>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</si>
  <si>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</si>
  <si>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</si>
  <si>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</si>
  <si>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</si>
  <si>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</si>
  <si>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</si>
  <si>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</si>
  <si>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</si>
  <si>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</si>
  <si>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</si>
  <si>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</si>
  <si>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</si>
  <si>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</si>
  <si>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</si>
  <si>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</si>
  <si>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</si>
  <si>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</si>
  <si>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</si>
  <si>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</si>
  <si>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</si>
  <si>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</si>
  <si>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</si>
  <si>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</si>
  <si>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</si>
  <si>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</si>
  <si>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</si>
  <si>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</si>
  <si>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</si>
  <si>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</si>
  <si>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</si>
  <si>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</si>
  <si>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</si>
  <si>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</si>
  <si>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</si>
  <si>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</si>
  <si>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</si>
  <si>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</si>
  <si>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</si>
  <si>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</si>
  <si>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</si>
  <si>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</si>
  <si>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</si>
  <si>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</si>
  <si>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</si>
  <si>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</si>
  <si>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</si>
  <si>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</si>
  <si>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</si>
  <si>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</si>
  <si>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</si>
  <si>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</si>
  <si>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</si>
  <si>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</si>
  <si>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</si>
  <si>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</si>
  <si>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</si>
  <si>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</si>
  <si>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</si>
  <si>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</si>
  <si>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</si>
  <si>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</si>
  <si>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</si>
  <si>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</si>
  <si>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</si>
  <si>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</si>
  <si>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</si>
  <si>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</si>
  <si>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</si>
  <si>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</si>
  <si>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</si>
  <si>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</si>
  <si>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</si>
  <si>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</si>
  <si>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</si>
  <si>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</si>
  <si>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</si>
  <si>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</si>
  <si>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</si>
  <si>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</si>
  <si>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</si>
  <si>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</si>
  <si>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</si>
  <si>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</si>
  <si>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</si>
  <si>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</si>
  <si>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</si>
  <si>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</si>
  <si>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</si>
  <si>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</si>
  <si>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</si>
  <si>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</si>
  <si>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</si>
  <si>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</si>
  <si>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</si>
  <si>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</si>
  <si>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</si>
  <si>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</si>
  <si>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</si>
  <si>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</si>
  <si>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</si>
  <si>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</si>
  <si>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</si>
  <si>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</si>
  <si>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</si>
  <si>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</si>
  <si>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</si>
  <si>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</si>
  <si>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</si>
  <si>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</si>
  <si>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</si>
  <si>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</si>
  <si>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</si>
  <si>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</si>
  <si>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</si>
  <si>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</si>
  <si>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</si>
  <si>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</si>
  <si>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</si>
  <si>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</si>
  <si>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</si>
  <si>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</si>
  <si>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</si>
  <si>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</si>
  <si>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</si>
  <si>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</si>
  <si>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</si>
  <si>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</si>
  <si>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</si>
  <si>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</si>
  <si>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</si>
  <si>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</si>
  <si>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</si>
  <si>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</si>
  <si>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</si>
  <si>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</si>
  <si>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</si>
  <si>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</si>
  <si>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</si>
  <si>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</si>
  <si>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</si>
  <si>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</si>
  <si>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</si>
  <si>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</si>
  <si>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</si>
  <si>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</si>
  <si>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</si>
  <si>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</si>
  <si>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</si>
  <si>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</si>
  <si>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</si>
  <si>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</si>
  <si>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</si>
  <si>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</si>
  <si>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</si>
  <si>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</si>
  <si>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</si>
  <si>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</si>
  <si>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</si>
  <si>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</si>
  <si>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</si>
  <si>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</si>
  <si>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</si>
  <si>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</si>
  <si>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</si>
  <si>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</si>
  <si>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</si>
  <si>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</si>
  <si>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</si>
  <si>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</si>
  <si>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</si>
  <si>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</si>
  <si>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</si>
  <si>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</si>
  <si>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</si>
  <si>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</si>
  <si>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</si>
  <si>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</si>
  <si>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</si>
  <si>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</si>
  <si>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</si>
  <si>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</si>
  <si>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</si>
  <si>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</si>
  <si>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</si>
  <si>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</si>
  <si>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</si>
  <si>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</si>
  <si>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</si>
  <si>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</si>
  <si>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</si>
  <si>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</si>
  <si>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</si>
  <si>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</si>
  <si>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</si>
  <si>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</si>
  <si>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</si>
  <si>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</si>
  <si>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</si>
  <si>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</si>
  <si>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</si>
  <si>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</si>
  <si>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</si>
  <si>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</si>
  <si>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</si>
  <si>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</si>
  <si>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</si>
  <si>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</si>
  <si>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</si>
  <si>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</si>
  <si>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</si>
  <si>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</si>
  <si>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</si>
  <si>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</si>
  <si>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</si>
  <si>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</si>
  <si>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</si>
  <si>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</si>
  <si>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</si>
  <si>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</si>
  <si>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</si>
  <si>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</si>
  <si>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</si>
  <si>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</si>
  <si>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</si>
  <si>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</si>
  <si>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</si>
  <si>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</si>
  <si>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</si>
  <si>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</si>
  <si>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</si>
  <si>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</si>
  <si>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</si>
  <si>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</si>
  <si>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</si>
  <si>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</si>
  <si>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</si>
  <si>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</si>
  <si>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</si>
  <si>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</si>
  <si>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</si>
  <si>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</si>
  <si>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</si>
  <si>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</si>
  <si>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</si>
  <si>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</si>
  <si>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</si>
  <si>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</si>
  <si>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</si>
  <si>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</si>
  <si>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</si>
  <si>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</si>
  <si>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</si>
  <si>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</si>
  <si>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</si>
  <si>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</si>
  <si>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</si>
  <si>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</si>
  <si>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</si>
  <si>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</si>
  <si>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</si>
  <si>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</si>
  <si>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</si>
  <si>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</si>
  <si>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</si>
  <si>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</si>
  <si>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</si>
  <si>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</si>
  <si>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</si>
  <si>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</si>
  <si>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</si>
  <si>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</si>
  <si>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</si>
  <si>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</si>
  <si>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</si>
  <si>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</si>
  <si>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</si>
  <si>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</si>
  <si>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</si>
  <si>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</si>
  <si>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</si>
  <si>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</si>
  <si>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</si>
  <si>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</si>
  <si>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</si>
  <si>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</si>
  <si>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</si>
  <si>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</si>
  <si>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</si>
  <si>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</si>
  <si>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</si>
  <si>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</si>
  <si>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</si>
  <si>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</si>
  <si>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</si>
  <si>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</si>
  <si>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</si>
  <si>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</si>
  <si>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</si>
  <si>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</si>
  <si>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</si>
  <si>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</si>
  <si>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</si>
  <si>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</si>
  <si>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</si>
  <si>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</si>
  <si>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</si>
  <si>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</si>
  <si>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</si>
  <si>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</si>
  <si>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</si>
  <si>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</si>
  <si>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</si>
  <si>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</si>
  <si>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</si>
  <si>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</si>
  <si>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</si>
  <si>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</si>
  <si>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</si>
  <si>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</si>
  <si>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</si>
  <si>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</si>
  <si>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</si>
  <si>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</si>
  <si>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</si>
  <si>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</si>
  <si>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</si>
  <si>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</si>
  <si>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</si>
  <si>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</si>
  <si>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</si>
  <si>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</si>
  <si>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</si>
  <si>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</si>
  <si>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</si>
  <si>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</si>
  <si>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</si>
  <si>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</si>
  <si>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</si>
  <si>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</si>
  <si>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</si>
  <si>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</si>
  <si>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</si>
  <si>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</si>
  <si>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</si>
  <si>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</si>
  <si>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</si>
  <si>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</si>
  <si>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</si>
  <si>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</si>
  <si>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</si>
  <si>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</si>
  <si>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</si>
  <si>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</si>
  <si>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</si>
  <si>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</si>
  <si>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</si>
  <si>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</si>
  <si>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</si>
  <si>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</si>
  <si>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</si>
  <si>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</si>
  <si>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</si>
  <si>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</si>
  <si>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</si>
  <si>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</si>
  <si>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</si>
  <si>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</si>
  <si>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</si>
  <si>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</si>
  <si>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</si>
  <si>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</si>
  <si>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</si>
  <si>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</si>
  <si>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</si>
  <si>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</si>
  <si>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</si>
  <si>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</si>
  <si>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</si>
  <si>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</si>
  <si>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</si>
  <si>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</si>
  <si>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</si>
  <si>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</si>
  <si>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</si>
  <si>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</si>
  <si>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</si>
  <si>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</si>
  <si>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</si>
  <si>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</si>
  <si>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</si>
  <si>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</si>
  <si>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</si>
  <si>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</si>
  <si>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</si>
  <si>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</si>
  <si>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</si>
  <si>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</si>
  <si>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</si>
  <si>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</si>
  <si>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</si>
  <si>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</si>
  <si>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</si>
  <si>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</si>
  <si>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</si>
  <si>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</si>
  <si>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</si>
  <si>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</si>
  <si>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</si>
  <si>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</si>
  <si>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</si>
  <si>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</si>
  <si>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</si>
  <si>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</si>
  <si>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</si>
  <si>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</si>
  <si>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</si>
  <si>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</si>
  <si>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</si>
  <si>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</si>
  <si>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</si>
  <si>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</si>
  <si>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</si>
  <si>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</si>
  <si>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</si>
  <si>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</si>
  <si>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</si>
  <si>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</si>
  <si>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</si>
  <si>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</si>
  <si>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</si>
  <si>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</si>
  <si>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</si>
  <si>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</si>
  <si>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</si>
  <si>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</si>
  <si>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</si>
  <si>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</si>
  <si>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</si>
  <si>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</si>
  <si>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</si>
  <si>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</si>
  <si>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</si>
  <si>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</si>
  <si>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</si>
  <si>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</si>
  <si>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</si>
  <si>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</si>
  <si>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</si>
  <si>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</si>
  <si>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</si>
  <si>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</si>
  <si>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</si>
  <si>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</si>
  <si>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</si>
  <si>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</si>
  <si>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</si>
  <si>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</si>
  <si>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</si>
  <si>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</si>
  <si>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</si>
  <si>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</si>
  <si>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</si>
  <si>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</si>
  <si>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</si>
  <si>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</si>
  <si>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</si>
  <si>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</si>
  <si>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</si>
  <si>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</si>
  <si>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</si>
  <si>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</si>
  <si>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</si>
  <si>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</si>
  <si>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</si>
  <si>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</si>
  <si>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</si>
  <si>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</si>
  <si>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</si>
  <si>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</si>
  <si>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</si>
  <si>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</si>
  <si>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</si>
  <si>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</si>
  <si>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</si>
  <si>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</si>
  <si>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</si>
  <si>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</si>
  <si>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</si>
  <si>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</si>
  <si>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</si>
  <si>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</si>
  <si>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</si>
  <si>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</si>
  <si>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</si>
  <si>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</si>
  <si>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</si>
  <si>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</si>
  <si>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</si>
  <si>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</si>
  <si>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</si>
  <si>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</si>
  <si>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</si>
  <si>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</si>
  <si>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</si>
  <si>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</si>
  <si>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</si>
  <si>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</si>
  <si>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</si>
  <si>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</si>
  <si>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</si>
  <si>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</si>
  <si>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</si>
  <si>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</si>
  <si>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</si>
  <si>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</si>
  <si>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</si>
  <si>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</si>
  <si>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</si>
  <si>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</si>
  <si>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</si>
  <si>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</si>
  <si>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</si>
  <si>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</si>
  <si>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</si>
  <si>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</si>
  <si>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</si>
  <si>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</si>
  <si>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</si>
  <si>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</si>
  <si>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</si>
  <si>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</si>
  <si>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</si>
  <si>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</si>
  <si>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</si>
  <si>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</si>
  <si>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</si>
  <si>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</si>
  <si>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</si>
  <si>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</si>
  <si>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</si>
  <si>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</si>
  <si>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</si>
  <si>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</si>
  <si>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</si>
  <si>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</si>
  <si>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</si>
  <si>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</si>
  <si>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</si>
  <si>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</si>
  <si>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</si>
  <si>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</si>
  <si>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</si>
  <si>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</si>
  <si>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</si>
  <si>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</si>
  <si>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</si>
  <si>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</si>
  <si>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</si>
  <si>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</si>
  <si>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</si>
  <si>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</si>
  <si>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</si>
  <si>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</si>
  <si>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</si>
  <si>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</si>
  <si>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</si>
  <si>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</si>
  <si>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</si>
  <si>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</si>
  <si>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</si>
  <si>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</si>
  <si>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</si>
  <si>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</si>
  <si>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</si>
  <si>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</si>
  <si>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</si>
  <si>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</si>
  <si>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</si>
  <si>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</si>
  <si>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</si>
  <si>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</si>
  <si>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</si>
  <si>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</si>
  <si>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</si>
  <si>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</si>
  <si>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</si>
  <si>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</si>
  <si>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</si>
  <si>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</si>
  <si>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</si>
  <si>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</si>
  <si>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</si>
  <si>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</si>
  <si>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</si>
  <si>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</si>
  <si>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</si>
  <si>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</si>
  <si>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</si>
  <si>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</si>
  <si>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</si>
  <si>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</si>
  <si>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</si>
  <si>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</si>
  <si>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</si>
  <si>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</si>
  <si>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</si>
  <si>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</si>
  <si>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</si>
  <si>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</si>
  <si>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</si>
  <si>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</si>
  <si>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</si>
  <si>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</si>
  <si>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</si>
  <si>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</si>
  <si>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</si>
  <si>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</si>
  <si>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</si>
  <si>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</si>
  <si>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</si>
  <si>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</si>
  <si>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</si>
  <si>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</si>
  <si>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</si>
  <si>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</si>
  <si>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</si>
  <si>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</si>
  <si>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</si>
  <si>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</si>
  <si>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</si>
  <si>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</si>
  <si>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</si>
  <si>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</si>
  <si>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</si>
  <si>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</si>
  <si>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</si>
  <si>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</si>
  <si>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</si>
  <si>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</si>
  <si>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</si>
  <si>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</si>
  <si>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</si>
  <si>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</si>
  <si>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</si>
  <si>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</si>
  <si>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</si>
  <si>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</si>
  <si>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</si>
  <si>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</si>
  <si>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</si>
  <si>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</si>
  <si>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</si>
  <si>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</si>
  <si>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</si>
  <si>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</si>
  <si>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</si>
  <si>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</si>
  <si>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</si>
  <si>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</si>
  <si>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</si>
  <si>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</si>
  <si>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</si>
  <si>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</si>
  <si>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</si>
  <si>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</si>
  <si>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</si>
  <si>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</si>
  <si>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</si>
  <si>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</si>
  <si>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</si>
  <si>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</si>
  <si>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</si>
  <si>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</si>
  <si>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</si>
  <si>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</si>
  <si>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</si>
  <si>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</si>
  <si>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</si>
  <si>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</si>
  <si>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</si>
  <si>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</si>
  <si>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</si>
  <si>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</si>
  <si>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</si>
  <si>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</si>
  <si>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</si>
  <si>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</si>
  <si>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</si>
  <si>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</si>
  <si>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</si>
  <si>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</si>
  <si>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</si>
  <si>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</si>
  <si>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</si>
  <si>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</si>
  <si>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</si>
  <si>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</si>
  <si>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</si>
  <si>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</si>
  <si>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</si>
  <si>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</si>
  <si>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</si>
  <si>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</si>
  <si>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</si>
  <si>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</si>
  <si>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</si>
  <si>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</si>
  <si>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</si>
  <si>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</si>
  <si>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</si>
  <si>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</si>
  <si>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</si>
  <si>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</si>
  <si>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</si>
  <si>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</si>
  <si>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</si>
  <si>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</si>
  <si>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</si>
  <si>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</si>
  <si>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</si>
  <si>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</si>
  <si>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</si>
  <si>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</si>
  <si>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</si>
  <si>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</si>
  <si>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</si>
  <si>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</si>
  <si>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</si>
  <si>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</si>
  <si>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</si>
  <si>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</si>
  <si>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</si>
  <si>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</si>
  <si>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</si>
  <si>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</si>
  <si>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</si>
  <si>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</si>
  <si>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</si>
  <si>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</si>
  <si>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</si>
  <si>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</si>
  <si>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</si>
  <si>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</si>
  <si>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</si>
  <si>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</si>
  <si>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</si>
  <si>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</si>
  <si>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</si>
  <si>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</si>
  <si>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</si>
  <si>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</si>
  <si>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</si>
  <si>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</si>
  <si>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</si>
  <si>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</si>
  <si>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</si>
  <si>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</si>
  <si>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</si>
  <si>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</si>
  <si>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</si>
  <si>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</si>
  <si>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</si>
  <si>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</si>
  <si>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</si>
  <si>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</si>
  <si>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</si>
  <si>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</si>
  <si>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</si>
  <si>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</si>
  <si>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</si>
  <si>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</si>
  <si>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</si>
  <si>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</si>
  <si>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</si>
  <si>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</si>
  <si>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</si>
  <si>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</si>
  <si>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</si>
  <si>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</si>
  <si>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</si>
  <si>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</si>
  <si>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</si>
  <si>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</si>
  <si>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</si>
  <si>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</si>
  <si>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</si>
  <si>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</si>
  <si>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</si>
  <si>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</si>
  <si>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</si>
  <si>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</si>
  <si>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</si>
  <si>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</si>
  <si>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</si>
  <si>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</si>
  <si>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</si>
  <si>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</si>
  <si>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</si>
  <si>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</si>
  <si>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</si>
  <si>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</si>
  <si>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</si>
  <si>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</si>
  <si>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</si>
  <si>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</si>
  <si>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</si>
  <si>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</si>
  <si>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</si>
  <si>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</si>
  <si>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</si>
  <si>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</si>
  <si>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</si>
  <si>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</si>
  <si>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</si>
  <si>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</si>
  <si>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</si>
  <si>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</si>
  <si>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</si>
  <si>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</si>
  <si>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</si>
  <si>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</si>
  <si>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</si>
  <si>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</si>
  <si>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</si>
  <si>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</si>
  <si>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</si>
  <si>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</si>
  <si>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</si>
  <si>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</si>
  <si>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</si>
  <si>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</si>
  <si>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</si>
  <si>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</si>
  <si>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</si>
  <si>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</si>
  <si>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</si>
  <si>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</si>
  <si>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</si>
  <si>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</si>
  <si>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</si>
  <si>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</si>
  <si>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</si>
  <si>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</si>
  <si>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</si>
  <si>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</si>
  <si>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</si>
  <si>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</si>
  <si>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</si>
  <si>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</si>
  <si>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</si>
  <si>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</si>
  <si>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</si>
  <si>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</si>
  <si>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</si>
  <si>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</si>
  <si>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</si>
  <si>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</si>
  <si>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</si>
  <si>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</si>
  <si>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</si>
  <si>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</si>
  <si>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</si>
  <si>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</si>
  <si>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</si>
  <si>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</si>
  <si>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</si>
  <si>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</si>
  <si>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</si>
  <si>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</si>
  <si>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</si>
  <si>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</si>
  <si>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</si>
  <si>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</si>
  <si>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</si>
  <si>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</si>
  <si>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</si>
  <si>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</si>
  <si>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</si>
  <si>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</si>
  <si>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</si>
  <si>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</si>
  <si>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</si>
  <si>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</si>
  <si>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</si>
  <si>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</si>
  <si>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</si>
  <si>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</si>
  <si>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</si>
  <si>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</si>
  <si>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</si>
  <si>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</si>
  <si>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</si>
  <si>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</si>
  <si>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</si>
  <si>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</si>
  <si>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</si>
  <si>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</si>
  <si>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</si>
  <si>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</si>
  <si>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</si>
  <si>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</si>
  <si>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</si>
  <si>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</si>
  <si>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</si>
  <si>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</si>
  <si>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</si>
  <si>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</si>
  <si>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</si>
  <si>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</si>
  <si>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</si>
  <si>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</si>
  <si>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</si>
  <si>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</si>
  <si>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</si>
  <si>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</si>
  <si>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</si>
  <si>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</si>
  <si>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</si>
  <si>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</si>
  <si>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</si>
  <si>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</si>
  <si>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</si>
  <si>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</si>
  <si>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</si>
  <si>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</si>
  <si>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</si>
  <si>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</si>
  <si>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</si>
  <si>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</si>
  <si>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</si>
  <si>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</si>
  <si>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</si>
  <si>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</si>
  <si>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</si>
  <si>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</si>
  <si>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</si>
  <si>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</si>
  <si>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</si>
  <si>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</si>
  <si>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</si>
  <si>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</si>
  <si>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</si>
  <si>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</si>
  <si>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</si>
  <si>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</si>
  <si>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</si>
  <si>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</si>
  <si>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</si>
  <si>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</si>
  <si>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</si>
  <si>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</si>
  <si>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</si>
  <si>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</si>
  <si>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</si>
  <si>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</si>
  <si>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</si>
  <si>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</si>
  <si>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</si>
  <si>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</si>
  <si>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</si>
  <si>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</si>
  <si>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</si>
  <si>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</si>
  <si>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</si>
  <si>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</si>
  <si>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</si>
  <si>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</si>
  <si>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</si>
  <si>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</si>
  <si>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</si>
  <si>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</si>
  <si>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</si>
  <si>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</si>
  <si>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</si>
  <si>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</si>
  <si>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</si>
  <si>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</si>
  <si>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</si>
  <si>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</si>
  <si>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</si>
  <si>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</si>
  <si>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</si>
  <si>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</si>
  <si>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</si>
  <si>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</si>
  <si>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</si>
  <si>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</si>
  <si>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</si>
  <si>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</si>
  <si>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</si>
  <si>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</si>
  <si>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</si>
  <si>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</si>
  <si>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</si>
  <si>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</si>
  <si>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</si>
  <si>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</si>
  <si>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</si>
  <si>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</si>
  <si>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</si>
  <si>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</si>
  <si>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</si>
  <si>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</si>
  <si>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</si>
  <si>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</si>
  <si>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</si>
  <si>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</si>
  <si>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</si>
  <si>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</si>
  <si>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</si>
  <si>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</si>
  <si>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</si>
  <si>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</si>
  <si>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</si>
  <si>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</si>
  <si>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</si>
  <si>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</si>
  <si>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</si>
  <si>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</si>
  <si>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</si>
  <si>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</si>
  <si>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</si>
  <si>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</si>
  <si>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</si>
  <si>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</si>
  <si>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</si>
  <si>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</si>
  <si>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</si>
  <si>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</si>
  <si>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</si>
  <si>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</si>
  <si>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</si>
  <si>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</si>
  <si>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</si>
  <si>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</si>
  <si>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</si>
  <si>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</si>
  <si>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</si>
  <si>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</si>
  <si>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</si>
  <si>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</si>
  <si>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</si>
  <si>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</si>
  <si>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</si>
  <si>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</si>
  <si>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</si>
  <si>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</si>
  <si>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</si>
  <si>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</si>
  <si>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</si>
  <si>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</si>
  <si>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</si>
  <si>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</si>
  <si>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</si>
  <si>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</si>
  <si>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</si>
  <si>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</si>
  <si>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</si>
  <si>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</si>
  <si>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</si>
  <si>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</si>
  <si>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</si>
  <si>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</si>
  <si>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</si>
  <si>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</si>
  <si>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</si>
  <si>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</si>
  <si>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</si>
  <si>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</si>
  <si>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</si>
  <si>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</si>
  <si>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</si>
  <si>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</si>
  <si>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</si>
  <si>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</si>
  <si>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</si>
  <si>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</si>
  <si>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</si>
  <si>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</si>
  <si>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</si>
  <si>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</si>
  <si>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</si>
  <si>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</si>
  <si>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</si>
  <si>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</si>
  <si>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</si>
  <si>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</si>
  <si>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</si>
  <si>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</si>
  <si>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</si>
  <si>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</si>
  <si>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</si>
  <si>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</si>
  <si>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</si>
  <si>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</si>
  <si>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</si>
  <si>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</si>
  <si>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</si>
  <si>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</si>
  <si>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</si>
  <si>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</si>
  <si>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</si>
  <si>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</si>
  <si>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</si>
  <si>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</si>
  <si>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</si>
  <si>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</si>
  <si>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</si>
  <si>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</si>
  <si>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</si>
  <si>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</si>
  <si>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</si>
  <si>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</si>
  <si>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</si>
  <si>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</si>
  <si>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</si>
  <si>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</si>
  <si>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</si>
  <si>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</si>
  <si>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</si>
  <si>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</si>
  <si>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</si>
  <si>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</si>
  <si>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</si>
  <si>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</si>
  <si>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</si>
  <si>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</si>
  <si>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</si>
  <si>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</si>
  <si>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</si>
  <si>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</si>
  <si>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</si>
  <si>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</si>
  <si>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</si>
  <si>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</si>
  <si>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</si>
  <si>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</si>
  <si>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</si>
  <si>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</si>
  <si>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</si>
  <si>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</si>
  <si>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</si>
  <si>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</si>
  <si>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</si>
  <si>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</si>
  <si>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</si>
  <si>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</si>
  <si>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</si>
  <si>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</si>
  <si>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</si>
  <si>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</si>
  <si>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</si>
  <si>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</si>
  <si>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</si>
  <si>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</si>
  <si>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</si>
  <si>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</si>
  <si>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</si>
  <si>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</si>
  <si>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</si>
  <si>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</si>
  <si>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</si>
  <si>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</si>
  <si>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</si>
  <si>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</si>
  <si>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</si>
  <si>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</si>
  <si>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</si>
  <si>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</si>
  <si>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</si>
  <si>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</si>
  <si>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</si>
  <si>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</si>
  <si>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</si>
  <si>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</si>
  <si>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</si>
  <si>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</si>
  <si>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</si>
  <si>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</si>
  <si>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</si>
  <si>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</si>
  <si>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</si>
  <si>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</si>
  <si>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</si>
  <si>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</si>
  <si>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</si>
  <si>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</si>
  <si>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</si>
  <si>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</si>
  <si>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</si>
  <si>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</si>
  <si>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</si>
  <si>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</si>
  <si>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</si>
  <si>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</si>
  <si>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</si>
  <si>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</si>
  <si>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</si>
  <si>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</si>
  <si>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</si>
  <si>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</si>
  <si>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</si>
  <si>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</si>
  <si>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</si>
  <si>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</si>
  <si>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</si>
  <si>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</si>
  <si>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</si>
  <si>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</si>
  <si>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</si>
  <si>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</si>
  <si>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</si>
  <si>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</si>
  <si>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</si>
  <si>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</si>
  <si>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</si>
  <si>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</si>
  <si>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</si>
  <si>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</si>
  <si>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</si>
  <si>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</si>
  <si>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</si>
  <si>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</si>
  <si>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</si>
  <si>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</si>
  <si>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</si>
  <si>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</si>
  <si>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</si>
  <si>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</si>
  <si>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</si>
  <si>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</si>
  <si>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</si>
  <si>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</si>
  <si>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</si>
  <si>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</si>
  <si>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</si>
  <si>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</si>
  <si>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</si>
  <si>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</si>
  <si>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</si>
  <si>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</si>
  <si>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</si>
  <si>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</si>
  <si>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</si>
  <si>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</si>
  <si>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</si>
  <si>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</si>
  <si>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</si>
  <si>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</si>
  <si>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</si>
  <si>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</si>
  <si>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</si>
  <si>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</si>
  <si>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</si>
  <si>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</si>
  <si>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</si>
  <si>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</si>
  <si>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</si>
  <si>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</si>
  <si>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</si>
  <si>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</si>
  <si>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</si>
  <si>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</si>
  <si>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</si>
  <si>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</si>
  <si>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</si>
  <si>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</si>
  <si>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</si>
  <si>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</si>
  <si>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</si>
  <si>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</si>
  <si>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</si>
  <si>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</si>
  <si>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</si>
  <si>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</si>
  <si>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</si>
  <si>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</si>
  <si>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</si>
  <si>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</si>
  <si>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</si>
  <si>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</si>
  <si>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</si>
  <si>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</si>
  <si>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</si>
  <si>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</si>
  <si>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</si>
  <si>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</si>
  <si>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</si>
  <si>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</si>
  <si>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</si>
  <si>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</si>
  <si>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</si>
  <si>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</si>
  <si>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</si>
  <si>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</si>
  <si>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</si>
  <si>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</si>
  <si>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</si>
  <si>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</si>
  <si>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</si>
  <si>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</si>
  <si>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</si>
  <si>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</si>
  <si>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</si>
  <si>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</si>
  <si>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</si>
  <si>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</si>
  <si>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</si>
  <si>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</si>
  <si>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</si>
  <si>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</si>
  <si>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</si>
  <si>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</si>
  <si>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</si>
  <si>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</si>
  <si>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</si>
  <si>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</si>
  <si>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</si>
  <si>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</si>
  <si>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</si>
  <si>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</si>
  <si>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</si>
  <si>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</si>
  <si>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</si>
  <si>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</si>
  <si>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</si>
  <si>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</si>
  <si>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</si>
  <si>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</si>
  <si>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</si>
  <si>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</si>
  <si>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</si>
  <si>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</si>
  <si>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</si>
  <si>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</si>
  <si>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</si>
  <si>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</si>
  <si>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</si>
  <si>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</si>
  <si>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</si>
  <si>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</si>
  <si>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</si>
  <si>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</si>
  <si>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</si>
  <si>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</si>
  <si>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</si>
  <si>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</si>
  <si>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</si>
  <si>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</si>
  <si>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</si>
  <si>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</si>
  <si>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</si>
  <si>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</si>
  <si>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</si>
  <si>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</si>
  <si>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</si>
  <si>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</si>
  <si>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</si>
  <si>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</si>
  <si>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</si>
  <si>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</si>
  <si>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</si>
  <si>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</si>
  <si>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</si>
  <si>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</si>
  <si>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</si>
  <si>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</si>
  <si>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</si>
  <si>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</si>
  <si>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</si>
  <si>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</si>
  <si>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</si>
  <si>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</si>
  <si>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</si>
  <si>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</si>
  <si>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</si>
  <si>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</si>
  <si>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</si>
  <si>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</si>
  <si>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</si>
  <si>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</si>
  <si>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</si>
  <si>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</si>
  <si>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</si>
  <si>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</si>
  <si>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</si>
  <si>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</si>
  <si>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</si>
  <si>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</si>
  <si>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</si>
  <si>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</si>
  <si>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</si>
  <si>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</si>
  <si>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</si>
  <si>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</si>
  <si>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</si>
  <si>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</si>
  <si>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</si>
  <si>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</si>
  <si>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</si>
  <si>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</si>
  <si>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</si>
  <si>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</si>
  <si>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</si>
  <si>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</si>
  <si>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</si>
  <si>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</si>
  <si>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</si>
  <si>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</si>
  <si>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</si>
  <si>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</si>
  <si>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</si>
  <si>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</si>
  <si>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</si>
  <si>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</si>
  <si>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</si>
  <si>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</si>
  <si>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</si>
  <si>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</si>
  <si>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</si>
  <si>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</si>
  <si>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</si>
  <si>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</si>
  <si>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</si>
  <si>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</si>
  <si>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</si>
  <si>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</si>
  <si>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</si>
  <si>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</si>
  <si>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</si>
  <si>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</si>
  <si>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</si>
  <si>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</si>
  <si>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</si>
  <si>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</si>
  <si>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</si>
  <si>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</si>
  <si>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</si>
  <si>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</si>
  <si>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</si>
  <si>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</si>
  <si>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</si>
  <si>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</si>
  <si>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</si>
  <si>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</si>
  <si>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</si>
  <si>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</si>
  <si>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</si>
  <si>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</si>
  <si>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</si>
  <si>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</si>
  <si>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</si>
  <si>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</si>
  <si>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</si>
  <si>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</si>
  <si>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</si>
  <si>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</si>
  <si>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</si>
  <si>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</si>
  <si>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</si>
  <si>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</si>
  <si>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</si>
  <si>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</si>
  <si>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</si>
  <si>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</si>
  <si>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</si>
  <si>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</si>
  <si>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</si>
  <si>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</si>
  <si>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</si>
  <si>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</si>
  <si>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</si>
  <si>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</si>
  <si>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</si>
  <si>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</si>
  <si>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</si>
  <si>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</si>
  <si>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</si>
  <si>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</si>
  <si>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</si>
  <si>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</si>
  <si>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</si>
  <si>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</si>
  <si>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</si>
  <si>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</si>
  <si>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</si>
  <si>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</si>
  <si>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</si>
  <si>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</si>
  <si>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</si>
  <si>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</si>
  <si>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</si>
  <si>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</si>
  <si>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</si>
  <si>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</si>
  <si>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</si>
  <si>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</si>
  <si>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</si>
  <si>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</si>
  <si>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</si>
  <si>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</si>
  <si>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</si>
  <si>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</si>
  <si>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</si>
  <si>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</si>
  <si>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</si>
  <si>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</si>
  <si>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</si>
  <si>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</si>
  <si>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</si>
  <si>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</si>
  <si>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</si>
  <si>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</si>
  <si>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</si>
  <si>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</si>
  <si>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</si>
  <si>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</si>
  <si>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</si>
  <si>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</si>
  <si>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</si>
  <si>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</si>
  <si>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</si>
  <si>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</si>
  <si>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</si>
  <si>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</si>
  <si>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</si>
  <si>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</si>
  <si>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</si>
  <si>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</si>
  <si>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</si>
  <si>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</si>
  <si>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</si>
  <si>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</si>
  <si>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</si>
  <si>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</si>
  <si>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</si>
  <si>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</si>
  <si>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</si>
  <si>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</si>
  <si>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</si>
  <si>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</si>
  <si>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</si>
  <si>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</si>
  <si>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</si>
  <si>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</si>
  <si>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</si>
  <si>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</si>
  <si>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</si>
  <si>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</si>
  <si>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</si>
  <si>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</si>
  <si>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</si>
  <si>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</si>
  <si>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</si>
  <si>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</si>
  <si>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</si>
  <si>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</si>
  <si>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</si>
  <si>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</si>
  <si>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</si>
  <si>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</si>
  <si>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</si>
  <si>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</si>
  <si>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</si>
  <si>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</si>
  <si>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</si>
  <si>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</si>
  <si>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</si>
  <si>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</si>
  <si>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</si>
  <si>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</si>
  <si>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</si>
  <si>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</si>
  <si>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</si>
  <si>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</si>
  <si>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</si>
  <si>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</si>
  <si>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</si>
  <si>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</si>
  <si>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</si>
  <si>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</si>
  <si>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</si>
  <si>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</si>
  <si>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</si>
  <si>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</si>
  <si>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</si>
  <si>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</si>
  <si>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</si>
  <si>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</si>
  <si>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</si>
  <si>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</si>
  <si>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</si>
  <si>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</si>
  <si>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</si>
  <si>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</si>
  <si>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</si>
  <si>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</si>
  <si>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</si>
  <si>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</si>
  <si>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</si>
  <si>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</si>
  <si>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</si>
  <si>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</si>
  <si>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</si>
  <si>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</si>
  <si>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</si>
  <si>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</si>
  <si>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</si>
  <si>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</si>
  <si>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</si>
  <si>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</si>
  <si>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</si>
  <si>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</si>
  <si>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</si>
  <si>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</si>
  <si>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</si>
  <si>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</si>
  <si>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</si>
  <si>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</si>
  <si>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</si>
  <si>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</si>
  <si>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</si>
  <si>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</si>
  <si>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</si>
  <si>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</si>
  <si>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</si>
  <si>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</si>
  <si>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</si>
  <si>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</si>
  <si>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</si>
  <si>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</si>
  <si>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</si>
  <si>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</si>
  <si>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</si>
  <si>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</si>
  <si>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</si>
  <si>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</si>
  <si>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</si>
  <si>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</si>
  <si>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</si>
  <si>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</si>
  <si>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</si>
  <si>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</si>
  <si>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</si>
  <si>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</si>
  <si>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</si>
  <si>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</si>
  <si>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</si>
  <si>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</si>
  <si>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</si>
  <si>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</si>
  <si>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</si>
  <si>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</si>
  <si>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</si>
  <si>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</si>
  <si>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</si>
  <si>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</si>
  <si>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</si>
  <si>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</si>
  <si>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</si>
  <si>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</si>
  <si>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</si>
  <si>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</si>
  <si>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</si>
  <si>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</si>
  <si>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</si>
  <si>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</si>
  <si>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</si>
  <si>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</si>
  <si>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</si>
  <si>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</si>
  <si>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</si>
  <si>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</si>
  <si>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</si>
  <si>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</si>
  <si>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</si>
  <si>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</si>
  <si>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</si>
  <si>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</si>
  <si>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</si>
  <si>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</si>
  <si>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</si>
  <si>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</si>
  <si>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</si>
  <si>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</si>
  <si>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</si>
  <si>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</si>
  <si>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</si>
  <si>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</si>
  <si>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</si>
  <si>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</si>
  <si>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</si>
  <si>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</si>
  <si>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</si>
  <si>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</si>
  <si>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</si>
  <si>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</si>
  <si>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</si>
  <si>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</si>
  <si>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</si>
  <si>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</si>
  <si>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</si>
  <si>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</si>
  <si>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</si>
  <si>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</si>
  <si>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</si>
  <si>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</si>
  <si>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</si>
  <si>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</si>
  <si>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</si>
  <si>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</si>
  <si>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</si>
  <si>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</si>
  <si>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</si>
  <si>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</si>
  <si>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</si>
  <si>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</si>
  <si>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</si>
  <si>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</si>
  <si>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</si>
  <si>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</si>
  <si>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</si>
  <si>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</si>
  <si>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</si>
  <si>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</si>
  <si>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</si>
  <si>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</si>
  <si>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</si>
  <si>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</si>
  <si>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</si>
  <si>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</si>
  <si>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</si>
  <si>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</si>
  <si>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</si>
  <si>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</si>
  <si>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</si>
  <si>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</si>
  <si>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</si>
  <si>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</si>
  <si>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</si>
  <si>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</si>
  <si>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</si>
  <si>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</si>
  <si>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</si>
  <si>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</si>
  <si>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</si>
  <si>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</si>
  <si>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</si>
  <si>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</si>
  <si>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</si>
  <si>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</si>
  <si>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</si>
  <si>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</si>
  <si>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</si>
  <si>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</si>
  <si>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</si>
  <si>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</si>
  <si>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</si>
  <si>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</si>
  <si>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</si>
  <si>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</si>
  <si>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</si>
  <si>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</si>
  <si>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</si>
  <si>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</si>
  <si>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</si>
  <si>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</si>
  <si>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</si>
  <si>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</si>
  <si>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</si>
  <si>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</si>
  <si>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</si>
  <si>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</si>
  <si>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</si>
  <si>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</si>
  <si>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</si>
  <si>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</si>
  <si>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</si>
  <si>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</si>
  <si>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</si>
  <si>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</si>
  <si>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</si>
  <si>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</si>
  <si>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</si>
  <si>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</si>
  <si>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</si>
  <si>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</si>
  <si>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</si>
  <si>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</si>
  <si>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</si>
  <si>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</si>
  <si>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</si>
  <si>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</si>
  <si>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</si>
  <si>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</si>
  <si>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</si>
  <si>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</si>
  <si>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</si>
  <si>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</si>
  <si>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</si>
  <si>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</si>
  <si>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</si>
  <si>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</si>
  <si>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</si>
  <si>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</si>
  <si>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</si>
  <si>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</si>
  <si>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</si>
  <si>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</si>
  <si>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</si>
  <si>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</si>
  <si>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</si>
  <si>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</si>
  <si>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</si>
  <si>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</si>
  <si>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</si>
  <si>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</si>
  <si>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</si>
  <si>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</si>
  <si>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</si>
  <si>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</si>
  <si>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</si>
  <si>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</si>
  <si>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</si>
  <si>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</si>
  <si>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</si>
  <si>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</si>
  <si>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</si>
  <si>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</si>
  <si>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</si>
  <si>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</si>
  <si>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</si>
  <si>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</si>
  <si>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</si>
  <si>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</si>
  <si>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</si>
  <si>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</si>
  <si>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</si>
  <si>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</si>
  <si>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</si>
  <si>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</si>
  <si>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</si>
  <si>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</si>
  <si>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</si>
  <si>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</si>
  <si>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</si>
  <si>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</si>
  <si>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</si>
  <si>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</si>
  <si>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</si>
  <si>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</si>
  <si>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</si>
  <si>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</si>
  <si>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</si>
  <si>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</si>
  <si>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</si>
  <si>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</si>
  <si>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</si>
  <si>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</si>
  <si>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</si>
  <si>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</si>
  <si>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</si>
  <si>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</si>
  <si>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</si>
  <si>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</si>
  <si>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</si>
  <si>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</si>
  <si>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</si>
  <si>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</si>
  <si>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</si>
  <si>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</si>
  <si>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</si>
  <si>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</si>
  <si>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</si>
  <si>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</si>
  <si>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</si>
  <si>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</si>
  <si>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</si>
  <si>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</si>
  <si>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</si>
  <si>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</si>
  <si>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</si>
  <si>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</si>
  <si>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</si>
  <si>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</si>
  <si>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</si>
  <si>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</si>
  <si>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</si>
  <si>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</si>
  <si>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</si>
  <si>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</si>
  <si>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</si>
  <si>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</si>
  <si>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</si>
  <si>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</si>
  <si>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</si>
  <si>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</si>
  <si>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</si>
  <si>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</si>
  <si>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</si>
  <si>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</si>
  <si>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</si>
  <si>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</si>
  <si>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</si>
  <si>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</si>
  <si>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</si>
  <si>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</si>
  <si>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</si>
  <si>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</si>
  <si>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</si>
  <si>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</si>
  <si>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</si>
  <si>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</si>
  <si>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</si>
  <si>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</si>
  <si>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</si>
  <si>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</si>
  <si>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</si>
  <si>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</si>
  <si>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</si>
  <si>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</si>
  <si>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</si>
  <si>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</si>
  <si>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</si>
  <si>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</si>
  <si>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</si>
  <si>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</si>
  <si>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</si>
  <si>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</si>
  <si>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</si>
  <si>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</si>
  <si>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</si>
  <si>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</si>
  <si>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</si>
  <si>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</si>
  <si>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</si>
  <si>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</si>
  <si>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</si>
  <si>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</si>
  <si>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</si>
  <si>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</si>
  <si>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</si>
  <si>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</si>
  <si>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</si>
  <si>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</si>
  <si>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</si>
  <si>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</si>
  <si>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</si>
  <si>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</si>
  <si>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</si>
  <si>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</si>
  <si>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</si>
  <si>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</si>
  <si>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</si>
  <si>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</si>
  <si>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</si>
  <si>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</si>
  <si>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</si>
  <si>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</si>
  <si>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</si>
  <si>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</si>
  <si>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</si>
  <si>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</si>
  <si>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</si>
  <si>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</si>
  <si>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</si>
  <si>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</si>
  <si>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</si>
  <si>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</si>
  <si>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</si>
  <si>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</si>
  <si>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</si>
  <si>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</si>
  <si>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</si>
  <si>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</si>
  <si>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</si>
  <si>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</si>
  <si>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</si>
  <si>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</si>
  <si>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</si>
  <si>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</si>
  <si>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</si>
  <si>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</si>
  <si>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</si>
  <si>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</si>
  <si>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</si>
  <si>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</si>
  <si>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</si>
  <si>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</si>
  <si>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</si>
  <si>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</si>
  <si>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</si>
  <si>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</si>
  <si>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</si>
  <si>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</si>
  <si>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</si>
  <si>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</si>
  <si>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</si>
  <si>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</si>
  <si>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</si>
  <si>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</si>
  <si>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</si>
  <si>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</si>
  <si>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</si>
  <si>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</si>
  <si>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</si>
  <si>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</si>
  <si>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</si>
  <si>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</si>
  <si>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</si>
  <si>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</si>
  <si>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</si>
  <si>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</si>
  <si>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</si>
  <si>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</si>
  <si>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</si>
  <si>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</si>
  <si>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</si>
  <si>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</si>
  <si>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</si>
  <si>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</si>
  <si>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</si>
  <si>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</si>
  <si>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</si>
  <si>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</si>
  <si>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</si>
  <si>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</si>
  <si>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</si>
  <si>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</si>
  <si>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</si>
  <si>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</si>
  <si>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</si>
  <si>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</si>
  <si>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</si>
  <si>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</si>
  <si>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</si>
  <si>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</si>
  <si>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</si>
  <si>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</si>
  <si>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</si>
  <si>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</si>
  <si>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</si>
  <si>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</si>
  <si>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</si>
  <si>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</si>
  <si>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</si>
  <si>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</si>
  <si>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</si>
  <si>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</si>
  <si>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</si>
  <si>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</si>
  <si>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</si>
  <si>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</si>
  <si>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</si>
  <si>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</si>
  <si>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</si>
  <si>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</si>
  <si>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</si>
  <si>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</si>
  <si>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</si>
  <si>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</si>
  <si>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</si>
  <si>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</si>
  <si>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</si>
  <si>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</si>
  <si>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</si>
  <si>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</si>
  <si>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</si>
  <si>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</si>
  <si>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</si>
  <si>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</si>
  <si>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</si>
  <si>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</si>
  <si>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</si>
  <si>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</si>
  <si>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</si>
  <si>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</si>
  <si>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</si>
  <si>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</si>
  <si>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</si>
  <si>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</si>
  <si>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</si>
  <si>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</si>
  <si>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</si>
  <si>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</si>
  <si>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</si>
  <si>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</si>
  <si>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</si>
  <si>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</si>
  <si>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</si>
  <si>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</si>
  <si>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</si>
  <si>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</si>
  <si>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</si>
  <si>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</si>
  <si>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</si>
  <si>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</si>
  <si>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</si>
  <si>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</si>
  <si>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</si>
  <si>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</si>
  <si>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</si>
  <si>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</si>
  <si>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</si>
  <si>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</si>
  <si>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</si>
  <si>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</si>
  <si>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</si>
  <si>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</si>
  <si>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</si>
  <si>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</si>
  <si>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</si>
  <si>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</si>
  <si>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</si>
  <si>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</si>
  <si>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</si>
  <si>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</si>
  <si>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</si>
  <si>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</si>
  <si>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</si>
  <si>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</si>
  <si>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</si>
  <si>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</si>
  <si>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</si>
  <si>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</si>
  <si>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</si>
  <si>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</si>
  <si>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</si>
  <si>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</si>
  <si>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</si>
  <si>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</si>
  <si>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</si>
  <si>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</si>
  <si>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</si>
  <si>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</si>
  <si>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</si>
  <si>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</si>
  <si>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</si>
  <si>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</si>
  <si>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</si>
  <si>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</si>
  <si>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</si>
  <si>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</si>
  <si>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</si>
  <si>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</si>
  <si>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</si>
  <si>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</si>
  <si>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</si>
  <si>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</si>
  <si>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</si>
  <si>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</si>
  <si>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</si>
  <si>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</si>
  <si>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</si>
  <si>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</si>
  <si>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</si>
  <si>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</si>
  <si>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</si>
  <si>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</si>
  <si>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</si>
  <si>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</si>
  <si>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</si>
  <si>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</si>
  <si>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</si>
  <si>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</si>
  <si>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</si>
  <si>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</si>
  <si>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</si>
  <si>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</si>
  <si>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</si>
  <si>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</si>
  <si>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</si>
  <si>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</si>
  <si>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</si>
  <si>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</si>
  <si>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</si>
  <si>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</si>
  <si>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</si>
  <si>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</si>
  <si>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</si>
  <si>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</si>
  <si>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</si>
  <si>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</si>
  <si>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</si>
  <si>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</si>
  <si>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</si>
  <si>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</si>
  <si>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</si>
  <si>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</si>
  <si>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</si>
  <si>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</si>
  <si>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</si>
  <si>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</si>
  <si>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</si>
  <si>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</si>
  <si>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</si>
  <si>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</si>
  <si>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</si>
  <si>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</si>
  <si>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</si>
  <si>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</si>
  <si>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</si>
  <si>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</si>
  <si>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</si>
  <si>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</si>
  <si>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</si>
  <si>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</si>
  <si>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</si>
  <si>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</si>
  <si>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</si>
  <si>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</si>
  <si>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</si>
  <si>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</si>
  <si>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</si>
  <si>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</si>
  <si>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</si>
  <si>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</si>
  <si>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</si>
  <si>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</si>
  <si>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</si>
  <si>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</si>
  <si>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</si>
  <si>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</si>
  <si>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</si>
  <si>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</si>
  <si>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</si>
  <si>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</si>
  <si>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</si>
  <si>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</si>
  <si>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</si>
  <si>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</si>
  <si>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</si>
  <si>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</si>
  <si>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</si>
  <si>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</si>
  <si>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</si>
  <si>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</si>
  <si>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</si>
  <si>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</si>
  <si>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</si>
  <si>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</si>
  <si>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</si>
  <si>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</si>
  <si>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</si>
  <si>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</si>
  <si>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</si>
  <si>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</si>
  <si>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</si>
  <si>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</si>
  <si>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</si>
  <si>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</si>
  <si>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</si>
  <si>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</si>
  <si>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</si>
  <si>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</si>
  <si>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</si>
  <si>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</si>
  <si>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</si>
  <si>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</si>
  <si>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</si>
  <si>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</si>
  <si>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</si>
  <si>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</si>
  <si>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</si>
  <si>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</si>
  <si>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</si>
  <si>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</si>
  <si>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</si>
  <si>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</si>
  <si>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</si>
  <si>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</si>
  <si>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</si>
  <si>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</si>
  <si>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</si>
  <si>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</si>
  <si>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</si>
  <si>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</si>
  <si>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</si>
  <si>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</si>
  <si>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</si>
  <si>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</si>
  <si>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</si>
  <si>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</si>
  <si>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</si>
  <si>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</si>
  <si>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</si>
  <si>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</si>
  <si>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</si>
  <si>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</si>
  <si>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</si>
  <si>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</si>
  <si>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</si>
  <si>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</si>
  <si>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</si>
  <si>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</si>
  <si>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</si>
  <si>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</si>
  <si>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</si>
  <si>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</si>
  <si>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</si>
  <si>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</si>
  <si>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</si>
  <si>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</si>
  <si>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</si>
  <si>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</si>
  <si>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</si>
  <si>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</si>
  <si>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</si>
  <si>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</si>
  <si>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</si>
  <si>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</si>
  <si>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</si>
  <si>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</si>
  <si>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</si>
  <si>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</si>
  <si>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</si>
  <si>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</si>
  <si>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</si>
  <si>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</si>
  <si>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</si>
  <si>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</si>
  <si>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</si>
  <si>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</si>
  <si>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</si>
  <si>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</si>
  <si>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</si>
  <si>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</si>
  <si>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</si>
  <si>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</si>
  <si>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</si>
  <si>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</si>
  <si>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</si>
  <si>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</si>
  <si>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</si>
  <si>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</si>
  <si>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</si>
  <si>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</si>
  <si>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</si>
  <si>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</si>
  <si>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</si>
  <si>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</si>
  <si>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</si>
  <si>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</si>
  <si>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</si>
  <si>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</si>
  <si>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</si>
  <si>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</si>
  <si>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</si>
  <si>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</si>
  <si>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</si>
  <si>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</si>
  <si>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</si>
  <si>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</si>
  <si>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</si>
  <si>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</si>
  <si>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</si>
  <si>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</si>
  <si>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</si>
  <si>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</si>
  <si>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</si>
  <si>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</si>
  <si>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</si>
  <si>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</si>
  <si>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</si>
  <si>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</si>
  <si>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</si>
  <si>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</si>
  <si>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</si>
  <si>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</si>
  <si>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</si>
  <si>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</si>
  <si>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</si>
  <si>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</si>
  <si>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</si>
  <si>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</si>
  <si>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</si>
  <si>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</si>
  <si>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</si>
  <si>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</si>
  <si>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</si>
  <si>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</si>
  <si>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</si>
  <si>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</si>
  <si>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</si>
  <si>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</si>
  <si>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</si>
  <si>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</si>
  <si>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</si>
  <si>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</si>
  <si>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</si>
  <si>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</si>
  <si>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</si>
  <si>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</si>
  <si>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</si>
  <si>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</si>
  <si>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</si>
  <si>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</si>
  <si>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</si>
  <si>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</si>
  <si>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</si>
  <si>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</si>
  <si>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</si>
  <si>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</si>
  <si>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</si>
  <si>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</si>
  <si>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</si>
  <si>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</si>
  <si>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</si>
  <si>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</si>
  <si>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</si>
  <si>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</si>
  <si>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</si>
  <si>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</si>
  <si>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</si>
  <si>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</si>
  <si>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</si>
  <si>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</si>
  <si>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</si>
  <si>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</si>
  <si>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</si>
  <si>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</si>
  <si>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</si>
  <si>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</si>
  <si>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</si>
  <si>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</si>
  <si>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</si>
  <si>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</si>
  <si>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</si>
  <si>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</si>
  <si>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</si>
  <si>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</si>
  <si>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</si>
  <si>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</si>
  <si>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</si>
  <si>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</si>
  <si>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</si>
  <si>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</si>
  <si>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</si>
  <si>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</si>
  <si>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</si>
  <si>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</si>
  <si>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</si>
  <si>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</si>
  <si>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</si>
  <si>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</si>
  <si>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</si>
  <si>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</si>
  <si>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</si>
  <si>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</si>
  <si>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</si>
  <si>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</si>
  <si>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</si>
  <si>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</si>
  <si>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</si>
  <si>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</si>
  <si>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</si>
  <si>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</si>
  <si>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</si>
  <si>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</si>
  <si>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</si>
  <si>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</si>
  <si>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</si>
  <si>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</si>
  <si>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</si>
  <si>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</si>
  <si>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</si>
  <si>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</si>
  <si>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</si>
  <si>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</si>
  <si>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</si>
  <si>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</si>
  <si>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</si>
  <si>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</si>
  <si>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</si>
  <si>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</si>
  <si>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</si>
  <si>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</si>
  <si>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</si>
  <si>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</si>
  <si>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</si>
  <si>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</si>
  <si>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</si>
  <si>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</si>
  <si>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</si>
  <si>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</si>
  <si>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</si>
  <si>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</si>
  <si>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</si>
  <si>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</si>
  <si>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</si>
  <si>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</si>
  <si>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</si>
  <si>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</si>
  <si>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</si>
  <si>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</si>
  <si>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</si>
  <si>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</si>
  <si>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</si>
  <si>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</si>
  <si>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</si>
  <si>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</si>
  <si>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</si>
  <si>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</si>
  <si>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</si>
  <si>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</si>
  <si>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</si>
  <si>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</si>
  <si>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</si>
  <si>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</si>
  <si>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</si>
  <si>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</si>
  <si>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</si>
  <si>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</si>
  <si>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</si>
  <si>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</si>
  <si>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</si>
  <si>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</si>
  <si>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</si>
  <si>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</si>
  <si>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</si>
  <si>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</si>
  <si>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</si>
  <si>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</si>
  <si>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</si>
  <si>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</si>
  <si>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</si>
  <si>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</si>
  <si>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</si>
  <si>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</si>
  <si>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</si>
  <si>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</si>
  <si>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</si>
  <si>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</si>
  <si>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</si>
  <si>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</si>
  <si>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</si>
  <si>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</si>
  <si>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</si>
  <si>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</si>
  <si>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</si>
  <si>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</si>
  <si>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</si>
  <si>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</si>
  <si>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</si>
  <si>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</si>
  <si>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</si>
  <si>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</si>
  <si>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</si>
  <si>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</si>
  <si>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</si>
  <si>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</si>
  <si>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</si>
  <si>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</si>
  <si>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</si>
  <si>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</si>
  <si>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</si>
  <si>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</si>
  <si>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</si>
  <si>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</si>
  <si>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</si>
  <si>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</si>
  <si>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</si>
  <si>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</si>
  <si>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</si>
  <si>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</si>
  <si>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</si>
  <si>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</si>
  <si>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</si>
  <si>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</si>
  <si>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</si>
  <si>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</si>
  <si>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</si>
  <si>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</si>
  <si>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</si>
  <si>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</si>
  <si>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</si>
  <si>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</si>
  <si>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</si>
  <si>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</si>
  <si>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</si>
  <si>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</si>
  <si>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</si>
  <si>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</si>
  <si>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</si>
  <si>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</si>
  <si>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</si>
  <si>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</si>
  <si>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</si>
  <si>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</si>
  <si>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</si>
  <si>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</si>
  <si>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</si>
  <si>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</si>
  <si>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</si>
  <si>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</si>
  <si>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</si>
  <si>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</si>
  <si>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</si>
  <si>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</si>
  <si>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</si>
  <si>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</si>
  <si>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</si>
  <si>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</si>
  <si>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</si>
  <si>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</si>
  <si>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</si>
  <si>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</si>
  <si>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</si>
  <si>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</si>
  <si>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</si>
  <si>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</si>
  <si>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</si>
  <si>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</si>
  <si>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</si>
  <si>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</si>
  <si>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</si>
  <si>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</si>
  <si>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</si>
  <si>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</si>
  <si>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</si>
  <si>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</si>
  <si>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</si>
  <si>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</si>
  <si>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</si>
  <si>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</si>
  <si>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</si>
  <si>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</si>
  <si>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</si>
  <si>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</si>
  <si>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</si>
  <si>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</si>
  <si>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</si>
  <si>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</si>
  <si>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</si>
  <si>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</si>
  <si>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</si>
  <si>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</si>
  <si>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</si>
  <si>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</si>
  <si>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</si>
  <si>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</si>
  <si>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</si>
  <si>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</si>
  <si>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</si>
  <si>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</si>
  <si>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</si>
  <si>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</si>
  <si>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</si>
  <si>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</si>
  <si>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</si>
  <si>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</si>
  <si>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</si>
  <si>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</si>
  <si>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</si>
  <si>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</si>
  <si>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</si>
  <si>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</si>
  <si>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</si>
  <si>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</si>
  <si>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</si>
  <si>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</si>
  <si>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</si>
  <si>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</si>
  <si>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</si>
  <si>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</si>
  <si>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</si>
  <si>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</si>
  <si>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</si>
  <si>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</si>
  <si>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</si>
  <si>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</si>
  <si>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</si>
  <si>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</si>
  <si>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</si>
  <si>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</si>
  <si>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</si>
  <si>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</si>
  <si>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</si>
  <si>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</si>
  <si>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</si>
  <si>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</si>
  <si>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</si>
  <si>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</si>
  <si>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</si>
  <si>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</si>
  <si>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</si>
  <si>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</si>
  <si>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</si>
  <si>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</si>
  <si>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</si>
  <si>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</si>
  <si>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</si>
  <si>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</si>
  <si>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</si>
  <si>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</si>
  <si>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</si>
  <si>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</si>
  <si>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</si>
  <si>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</si>
  <si>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</si>
  <si>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</si>
  <si>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</si>
  <si>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</si>
  <si>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</si>
  <si>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</si>
  <si>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</si>
  <si>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</si>
  <si>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</si>
  <si>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</si>
  <si>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</si>
  <si>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</si>
  <si>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</si>
  <si>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</si>
  <si>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</si>
  <si>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</si>
  <si>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</si>
  <si>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</si>
  <si>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</si>
  <si>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</si>
  <si>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</si>
  <si>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</si>
  <si>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</si>
  <si>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</si>
  <si>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</si>
  <si>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</si>
  <si>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</si>
  <si>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</si>
  <si>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</si>
  <si>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</si>
  <si>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</si>
  <si>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</si>
  <si>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</si>
  <si>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</si>
  <si>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</si>
  <si>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</si>
  <si>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</si>
  <si>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</si>
  <si>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</si>
  <si>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</si>
  <si>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</si>
  <si>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</si>
  <si>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</si>
  <si>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</si>
  <si>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</si>
  <si>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</si>
  <si>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</si>
  <si>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</si>
  <si>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</si>
  <si>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</si>
  <si>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</si>
  <si>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</si>
  <si>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</si>
  <si>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</si>
  <si>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</si>
  <si>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</si>
  <si>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</si>
  <si>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</si>
  <si>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</si>
  <si>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</si>
  <si>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</si>
  <si>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</si>
  <si>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</si>
  <si>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</si>
  <si>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</si>
  <si>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</si>
  <si>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</si>
  <si>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</si>
  <si>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</si>
  <si>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</si>
  <si>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</si>
  <si>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</si>
  <si>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</si>
  <si>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</si>
  <si>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</si>
  <si>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</si>
  <si>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</si>
  <si>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</si>
  <si>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</si>
  <si>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</si>
  <si>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</si>
  <si>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</si>
  <si>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</si>
  <si>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</si>
  <si>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</si>
  <si>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</si>
  <si>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</si>
  <si>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</si>
  <si>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</si>
  <si>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</si>
  <si>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</si>
  <si>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</si>
  <si>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</si>
  <si>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</si>
  <si>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</si>
  <si>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</si>
  <si>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</si>
  <si>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</si>
  <si>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</si>
  <si>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</si>
  <si>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</si>
  <si>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</si>
  <si>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</si>
  <si>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</si>
  <si>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</si>
  <si>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</si>
  <si>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</si>
  <si>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</si>
  <si>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</si>
  <si>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</si>
  <si>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</si>
  <si>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</si>
  <si>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</si>
  <si>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</si>
  <si>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</si>
  <si>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</si>
  <si>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</si>
  <si>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</si>
  <si>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</si>
  <si>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</si>
  <si>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</si>
  <si>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</si>
  <si>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</si>
  <si>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</si>
  <si>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</si>
  <si>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</si>
  <si>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</si>
  <si>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</si>
  <si>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</si>
  <si>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</si>
  <si>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</si>
  <si>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</si>
  <si>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</si>
  <si>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</si>
  <si>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</si>
  <si>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</si>
  <si>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</si>
  <si>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</si>
  <si>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</si>
  <si>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</si>
  <si>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</si>
  <si>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</si>
  <si>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</si>
  <si>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</si>
  <si>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</si>
  <si>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</si>
  <si>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</si>
  <si>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</si>
  <si>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</si>
  <si>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</si>
  <si>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</si>
  <si>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</si>
  <si>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</si>
  <si>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</si>
  <si>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</si>
  <si>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</si>
  <si>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</si>
  <si>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</si>
  <si>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</si>
  <si>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</si>
  <si>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</si>
  <si>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</si>
  <si>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</si>
  <si>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</si>
  <si>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</si>
  <si>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</si>
  <si>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</si>
  <si>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</si>
  <si>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</si>
  <si>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</si>
  <si>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</si>
  <si>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</si>
  <si>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</si>
  <si>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</si>
  <si>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</si>
  <si>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</si>
  <si>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</si>
  <si>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</si>
  <si>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</si>
  <si>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</si>
  <si>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</si>
  <si>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</si>
  <si>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</si>
  <si>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</si>
  <si>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</si>
  <si>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</si>
  <si>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</si>
  <si>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</si>
  <si>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</si>
  <si>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</si>
  <si>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</si>
  <si>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</si>
  <si>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</si>
  <si>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</si>
  <si>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</si>
  <si>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</si>
  <si>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</si>
  <si>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</si>
  <si>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</si>
  <si>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</si>
  <si>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</si>
  <si>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</si>
  <si>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</si>
  <si>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</si>
  <si>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</si>
  <si>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</si>
  <si>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</si>
  <si>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</si>
  <si>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</si>
  <si>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</si>
  <si>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</si>
  <si>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</si>
  <si>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</si>
  <si>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</si>
  <si>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</si>
  <si>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</si>
  <si>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</si>
  <si>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</si>
  <si>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</si>
  <si>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</si>
  <si>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</si>
  <si>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</si>
  <si>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</si>
  <si>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</si>
  <si>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</si>
  <si>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</si>
  <si>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</si>
  <si>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</si>
  <si>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</si>
  <si>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</si>
  <si>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</si>
  <si>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</si>
  <si>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</si>
  <si>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</si>
  <si>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</si>
  <si>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</si>
  <si>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</si>
  <si>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</si>
  <si>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</si>
  <si>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</si>
  <si>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</si>
  <si>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</si>
  <si>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</si>
  <si>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</si>
  <si>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</si>
  <si>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</si>
  <si>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</si>
  <si>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</si>
  <si>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</si>
  <si>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</si>
  <si>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</si>
  <si>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</si>
  <si>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</si>
  <si>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</si>
  <si>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</si>
  <si>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</si>
  <si>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</si>
  <si>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</si>
  <si>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</si>
  <si>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</si>
  <si>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</si>
  <si>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</si>
  <si>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</si>
  <si>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</si>
  <si>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</si>
  <si>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</si>
  <si>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</si>
  <si>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</si>
  <si>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</si>
  <si>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</si>
  <si>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</si>
  <si>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</si>
  <si>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</si>
  <si>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</si>
  <si>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</si>
  <si>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</si>
  <si>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</si>
  <si>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</si>
  <si>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</si>
  <si>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</si>
  <si>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</si>
  <si>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</si>
  <si>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</si>
  <si>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</si>
  <si>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</si>
  <si>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</si>
  <si>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</si>
  <si>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</si>
  <si>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</si>
  <si>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</si>
  <si>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</si>
  <si>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</si>
  <si>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</si>
  <si>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</si>
  <si>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</si>
  <si>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</si>
  <si>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</si>
  <si>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</si>
  <si>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</si>
  <si>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</si>
  <si>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</si>
  <si>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</si>
  <si>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</si>
  <si>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</si>
  <si>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</si>
  <si>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</si>
  <si>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</si>
  <si>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</si>
  <si>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</si>
  <si>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</si>
  <si>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</si>
  <si>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</si>
  <si>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</si>
  <si>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</si>
  <si>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</si>
  <si>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</si>
  <si>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</si>
  <si>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</si>
  <si>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</si>
  <si>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</si>
  <si>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</si>
  <si>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</si>
  <si>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</si>
  <si>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</si>
  <si>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</si>
  <si>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</si>
  <si>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</si>
  <si>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</si>
  <si>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</si>
  <si>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</si>
  <si>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</si>
  <si>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</si>
  <si>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</si>
  <si>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</si>
  <si>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</si>
  <si>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</si>
  <si>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</si>
  <si>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</si>
  <si>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</si>
  <si>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</si>
  <si>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</si>
  <si>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</si>
  <si>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</si>
  <si>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</si>
  <si>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</si>
  <si>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</si>
  <si>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</si>
  <si>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</si>
  <si>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</si>
  <si>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</si>
  <si>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</si>
  <si>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</si>
  <si>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</si>
  <si>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</si>
  <si>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</si>
  <si>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</si>
  <si>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</si>
  <si>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</si>
  <si>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</si>
  <si>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</si>
  <si>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</si>
  <si>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</si>
  <si>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</si>
  <si>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</si>
  <si>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</si>
  <si>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</si>
  <si>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</si>
  <si>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</si>
  <si>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</si>
  <si>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</si>
  <si>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</si>
  <si>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</si>
  <si>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</si>
  <si>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</si>
  <si>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</si>
  <si>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</si>
  <si>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</si>
  <si>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</si>
  <si>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</si>
  <si>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</si>
  <si>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</si>
  <si>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</si>
  <si>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</si>
  <si>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</si>
  <si>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</si>
  <si>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</si>
  <si>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</si>
  <si>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</si>
  <si>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</si>
  <si>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</si>
  <si>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</si>
  <si>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</si>
  <si>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</si>
  <si>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</si>
  <si>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</si>
  <si>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</si>
  <si>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</si>
  <si>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</si>
  <si>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</si>
  <si>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</si>
  <si>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</si>
  <si>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</si>
  <si>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</si>
  <si>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</si>
  <si>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</si>
  <si>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</si>
  <si>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</si>
  <si>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</si>
  <si>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</si>
  <si>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</si>
  <si>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</si>
  <si>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</si>
  <si>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</si>
  <si>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</si>
  <si>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</si>
  <si>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</si>
  <si>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</si>
  <si>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</si>
  <si>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</si>
  <si>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</si>
  <si>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</si>
  <si>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</si>
  <si>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</si>
  <si>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</si>
  <si>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</si>
  <si>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</si>
  <si>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</si>
  <si>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</si>
  <si>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</si>
  <si>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</si>
  <si>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</si>
  <si>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</si>
  <si>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</si>
  <si>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</si>
  <si>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</si>
  <si>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</si>
  <si>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</si>
  <si>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</si>
  <si>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</si>
  <si>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</si>
  <si>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</si>
  <si>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</si>
  <si>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</si>
  <si>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</si>
  <si>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</si>
  <si>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</si>
  <si>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</si>
  <si>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</si>
  <si>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</si>
  <si>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</si>
  <si>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</si>
  <si>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</si>
  <si>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</si>
  <si>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</si>
  <si>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</si>
  <si>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</si>
  <si>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</si>
  <si>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</si>
  <si>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</si>
  <si>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</si>
  <si>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</si>
  <si>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</si>
  <si>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</si>
  <si>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</si>
  <si>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</si>
  <si>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</si>
  <si>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</si>
  <si>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</si>
  <si>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</si>
  <si>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</si>
  <si>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</si>
  <si>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</si>
  <si>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</si>
  <si>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</si>
  <si>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</si>
  <si>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</si>
  <si>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</si>
  <si>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</si>
  <si>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</si>
  <si>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</si>
  <si>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</si>
  <si>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</si>
  <si>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</si>
  <si>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</si>
  <si>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</si>
  <si>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</si>
  <si>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</si>
  <si>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</si>
  <si>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</si>
  <si>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</si>
  <si>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</si>
  <si>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</si>
  <si>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</si>
  <si>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</si>
  <si>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</si>
  <si>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</si>
  <si>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</si>
  <si>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</si>
  <si>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</si>
  <si>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</si>
  <si>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</si>
  <si>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</si>
  <si>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</si>
  <si>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</si>
  <si>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</si>
  <si>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</si>
  <si>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</si>
  <si>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</si>
  <si>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</si>
  <si>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</si>
  <si>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</si>
  <si>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</si>
  <si>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</si>
  <si>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</si>
  <si>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</si>
  <si>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</si>
  <si>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</si>
  <si>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</si>
  <si>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</si>
  <si>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</si>
  <si>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</si>
  <si>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</si>
  <si>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</si>
  <si>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</si>
  <si>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</si>
  <si>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</si>
  <si>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</si>
  <si>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</si>
  <si>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</si>
  <si>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</si>
  <si>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</si>
  <si>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</si>
  <si>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</si>
  <si>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</si>
  <si>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</si>
  <si>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</si>
  <si>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</si>
  <si>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</si>
  <si>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</si>
  <si>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</si>
  <si>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</si>
  <si>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</si>
  <si>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</si>
  <si>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</si>
  <si>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</si>
  <si>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</si>
  <si>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</si>
  <si>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</si>
  <si>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</si>
  <si>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</si>
  <si>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</si>
  <si>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</si>
  <si>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</si>
  <si>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</si>
  <si>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</si>
  <si>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</si>
  <si>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</si>
  <si>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</si>
  <si>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</si>
  <si>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</si>
  <si>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</si>
  <si>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</si>
  <si>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</si>
  <si>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</si>
  <si>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</si>
  <si>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</si>
  <si>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</si>
  <si>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</si>
  <si>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</si>
  <si>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</si>
  <si>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</si>
  <si>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</si>
  <si>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</si>
  <si>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</si>
  <si>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</si>
  <si>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</si>
  <si>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</si>
  <si>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</si>
  <si>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</si>
  <si>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</si>
  <si>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</si>
  <si>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</si>
  <si>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</si>
  <si>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</si>
  <si>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</si>
  <si>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</si>
  <si>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</si>
  <si>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</si>
  <si>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</si>
  <si>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</si>
  <si>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</si>
  <si>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</si>
  <si>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</si>
  <si>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</si>
  <si>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</si>
  <si>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</si>
  <si>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</si>
  <si>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</si>
  <si>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</si>
  <si>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</si>
  <si>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</si>
  <si>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</si>
  <si>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</si>
  <si>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</si>
  <si>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</si>
  <si>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</si>
  <si>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</si>
  <si>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</si>
  <si>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</si>
  <si>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</si>
  <si>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</si>
  <si>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</si>
  <si>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</si>
  <si>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</si>
  <si>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</si>
  <si>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</si>
  <si>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</si>
  <si>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</si>
  <si>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</si>
  <si>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</si>
  <si>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</si>
  <si>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</si>
  <si>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</si>
  <si>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</si>
  <si>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</si>
  <si>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</si>
  <si>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</si>
  <si>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</si>
  <si>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</si>
  <si>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</si>
  <si>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</si>
  <si>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</si>
  <si>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</si>
  <si>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</si>
  <si>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</si>
  <si>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</si>
  <si>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</si>
  <si>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</si>
  <si>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</si>
  <si>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</si>
  <si>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</si>
  <si>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</si>
  <si>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</si>
  <si>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</si>
  <si>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</si>
  <si>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</si>
  <si>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</si>
  <si>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</si>
  <si>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</si>
  <si>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</si>
  <si>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</si>
  <si>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</si>
  <si>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</si>
  <si>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</si>
  <si>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</si>
  <si>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</si>
  <si>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</si>
  <si>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</si>
  <si>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</si>
  <si>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</si>
  <si>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</si>
  <si>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</si>
  <si>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</si>
  <si>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</si>
  <si>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</si>
  <si>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</si>
  <si>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</si>
  <si>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</si>
  <si>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</si>
  <si>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</si>
  <si>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</si>
  <si>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</si>
  <si>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</si>
  <si>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</si>
  <si>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</si>
  <si>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</si>
  <si>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</si>
  <si>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</si>
  <si>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</si>
  <si>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</si>
  <si>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</si>
  <si>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</si>
  <si>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</si>
  <si>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</si>
  <si>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</si>
  <si>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</si>
  <si>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</si>
  <si>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</si>
  <si>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</si>
  <si>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</si>
  <si>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</si>
  <si>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</si>
  <si>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</si>
  <si>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</si>
  <si>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</si>
  <si>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</si>
  <si>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</si>
  <si>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</si>
  <si>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</si>
  <si>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</si>
  <si>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</si>
  <si>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</si>
  <si>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</si>
  <si>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</si>
  <si>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</si>
  <si>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</si>
  <si>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</si>
  <si>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</si>
  <si>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</si>
  <si>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</si>
  <si>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</si>
  <si>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</si>
  <si>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</si>
  <si>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</si>
  <si>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</si>
  <si>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</si>
  <si>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</si>
  <si>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</si>
  <si>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</si>
  <si>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</si>
  <si>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</si>
  <si>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</si>
  <si>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</si>
  <si>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</si>
  <si>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</si>
  <si>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</si>
  <si>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</si>
  <si>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</si>
  <si>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</si>
  <si>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</si>
  <si>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</si>
  <si>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</si>
  <si>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</si>
  <si>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</si>
  <si>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</si>
  <si>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</si>
  <si>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</si>
  <si>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</si>
  <si>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</si>
  <si>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</si>
  <si>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</si>
  <si>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</si>
  <si>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</si>
  <si>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</si>
  <si>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</si>
  <si>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</si>
  <si>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</si>
  <si>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</si>
  <si>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</si>
  <si>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</si>
  <si>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</si>
  <si>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</si>
  <si>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</si>
  <si>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</si>
  <si>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</si>
  <si>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</si>
  <si>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</si>
  <si>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</si>
  <si>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</si>
  <si>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</si>
  <si>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</si>
  <si>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</si>
  <si>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</si>
  <si>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</si>
  <si>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</si>
  <si>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</si>
  <si>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</si>
  <si>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</si>
  <si>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</si>
  <si>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</si>
  <si>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</si>
  <si>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</si>
  <si>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</si>
  <si>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</si>
  <si>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</si>
  <si>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</si>
  <si>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</si>
  <si>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</si>
  <si>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</si>
  <si>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</si>
  <si>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</si>
  <si>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</si>
  <si>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</si>
  <si>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</si>
  <si>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</si>
  <si>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</si>
  <si>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</si>
  <si>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</si>
  <si>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</si>
  <si>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</si>
  <si>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</si>
  <si>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</si>
  <si>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</si>
  <si>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</si>
  <si>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</si>
  <si>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</si>
  <si>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</si>
  <si>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</si>
  <si>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</si>
  <si>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</si>
  <si>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</si>
  <si>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</si>
  <si>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</si>
  <si>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</si>
  <si>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</si>
  <si>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</si>
  <si>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</si>
  <si>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</si>
  <si>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</si>
  <si>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</si>
  <si>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</si>
  <si>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</si>
  <si>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</si>
  <si>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</si>
  <si>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</si>
  <si>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</si>
  <si>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</si>
  <si>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</si>
  <si>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</si>
  <si>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</si>
  <si>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</si>
  <si>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</si>
  <si>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</si>
  <si>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</si>
  <si>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</si>
  <si>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</si>
  <si>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</si>
  <si>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</si>
  <si>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</si>
  <si>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</si>
  <si>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</si>
  <si>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</si>
  <si>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</si>
  <si>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</si>
  <si>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</si>
  <si>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</si>
  <si>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</si>
  <si>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</si>
  <si>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</si>
  <si>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</si>
  <si>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</si>
  <si>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</si>
  <si>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</si>
  <si>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</si>
  <si>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</si>
  <si>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</si>
  <si>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</si>
  <si>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</si>
  <si>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</si>
  <si>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</si>
  <si>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</si>
  <si>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</si>
  <si>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</si>
  <si>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</si>
  <si>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</si>
  <si>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</si>
  <si>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</si>
  <si>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</si>
  <si>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</si>
  <si>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</si>
  <si>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</si>
  <si>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</si>
  <si>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</si>
  <si>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</si>
  <si>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</si>
  <si>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</si>
  <si>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</si>
  <si>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</si>
  <si>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</si>
  <si>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</si>
  <si>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</si>
  <si>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</si>
  <si>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</si>
  <si>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</si>
  <si>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</si>
  <si>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</si>
  <si>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</si>
  <si>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</si>
  <si>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</si>
  <si>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</si>
  <si>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</si>
  <si>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</si>
  <si>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</si>
  <si>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</si>
  <si>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</si>
  <si>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</si>
  <si>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</si>
  <si>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</si>
  <si>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</si>
  <si>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</si>
  <si>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</si>
  <si>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</si>
  <si>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</si>
  <si>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</si>
  <si>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</si>
  <si>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</si>
  <si>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</si>
  <si>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</si>
  <si>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</si>
  <si>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</si>
  <si>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</si>
  <si>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</si>
  <si>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</si>
  <si>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</si>
  <si>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</si>
  <si>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</si>
  <si>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</si>
  <si>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</si>
  <si>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</si>
  <si>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</si>
  <si>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</si>
  <si>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</si>
  <si>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</si>
  <si>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</si>
  <si>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</si>
  <si>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</si>
  <si>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</si>
  <si>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</si>
  <si>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</si>
  <si>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</si>
  <si>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</si>
  <si>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</si>
  <si>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</si>
  <si>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</si>
  <si>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</si>
  <si>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</si>
  <si>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</si>
  <si>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</si>
  <si>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</si>
  <si>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</si>
  <si>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</si>
  <si>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</si>
  <si>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</si>
  <si>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</si>
  <si>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</si>
  <si>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</si>
  <si>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</si>
  <si>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</si>
  <si>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</si>
  <si>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</si>
  <si>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</si>
  <si>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</si>
  <si>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</si>
  <si>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</si>
  <si>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</si>
  <si>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</si>
  <si>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</si>
  <si>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</si>
  <si>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</si>
  <si>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</si>
  <si>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</si>
  <si>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</si>
  <si>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</si>
  <si>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</si>
  <si>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</si>
  <si>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</si>
  <si>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</si>
  <si>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</si>
  <si>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</si>
  <si>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</si>
  <si>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</si>
  <si>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</si>
  <si>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</si>
  <si>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</si>
  <si>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</si>
  <si>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</si>
  <si>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</si>
  <si>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</si>
  <si>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</si>
  <si>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</si>
  <si>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</si>
  <si>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</si>
  <si>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</si>
  <si>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</si>
  <si>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</si>
  <si>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</si>
  <si>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</si>
  <si>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</si>
  <si>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</si>
  <si>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</si>
  <si>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</si>
  <si>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</si>
  <si>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</si>
  <si>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</si>
  <si>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</si>
  <si>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</si>
  <si>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</si>
  <si>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</si>
  <si>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</si>
  <si>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</si>
  <si>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</si>
  <si>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</si>
  <si>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</si>
  <si>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</si>
  <si>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</si>
  <si>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</si>
  <si>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</si>
  <si>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</si>
  <si>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</si>
  <si>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</si>
  <si>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</si>
  <si>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</si>
  <si>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</si>
  <si>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</si>
  <si>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</si>
  <si>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</si>
  <si>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</si>
  <si>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</si>
  <si>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</si>
  <si>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</si>
  <si>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</si>
  <si>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</si>
  <si>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</si>
  <si>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</si>
  <si>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</si>
  <si>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</si>
  <si>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</si>
  <si>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</si>
  <si>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</si>
  <si>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</si>
  <si>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</si>
  <si>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</si>
  <si>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</si>
  <si>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</si>
  <si>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</si>
  <si>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</si>
  <si>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</si>
  <si>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</si>
  <si>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</si>
  <si>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</si>
  <si>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</si>
  <si>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</si>
  <si>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</si>
  <si>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</si>
  <si>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</si>
  <si>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</si>
  <si>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</si>
  <si>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</si>
  <si>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</si>
  <si>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</si>
  <si>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</si>
  <si>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</si>
  <si>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</si>
  <si>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</si>
  <si>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</si>
  <si>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</si>
  <si>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</si>
  <si>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</si>
  <si>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</si>
  <si>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</si>
  <si>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</si>
  <si>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</si>
  <si>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</si>
  <si>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</si>
  <si>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</si>
  <si>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</si>
  <si>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</si>
  <si>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</si>
  <si>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</si>
  <si>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</si>
  <si>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</si>
  <si>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</si>
  <si>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</si>
  <si>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</si>
  <si>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</si>
  <si>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</si>
  <si>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</si>
  <si>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</si>
  <si>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</si>
  <si>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</si>
  <si>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</si>
  <si>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</si>
  <si>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</si>
  <si>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</si>
  <si>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</si>
  <si>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</si>
  <si>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</si>
  <si>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</si>
  <si>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</si>
  <si>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</si>
  <si>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</si>
  <si>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</si>
  <si>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</si>
  <si>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</si>
  <si>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</si>
  <si>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</si>
  <si>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</si>
  <si>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</si>
  <si>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</si>
  <si>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</si>
  <si>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</si>
  <si>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</si>
  <si>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</si>
  <si>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</si>
  <si>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</si>
  <si>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</si>
  <si>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</si>
  <si>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</si>
  <si>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</si>
  <si>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</si>
  <si>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</si>
  <si>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</si>
  <si>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</si>
  <si>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</si>
  <si>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</si>
  <si>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</si>
  <si>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</si>
  <si>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</si>
  <si>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</si>
  <si>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</si>
  <si>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</si>
  <si>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</si>
  <si>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</si>
  <si>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</si>
  <si>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</si>
  <si>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</si>
  <si>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</si>
  <si>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</si>
  <si>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</si>
  <si>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</si>
  <si>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</si>
  <si>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</si>
  <si>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</si>
  <si>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</si>
  <si>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</si>
  <si>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</si>
  <si>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</si>
  <si>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</si>
  <si>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</si>
  <si>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</si>
  <si>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</si>
  <si>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</si>
  <si>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</si>
  <si>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</si>
  <si>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</si>
  <si>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</si>
  <si>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</si>
  <si>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</si>
  <si>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</si>
  <si>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</si>
  <si>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</si>
  <si>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</si>
  <si>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</si>
  <si>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</si>
  <si>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</si>
  <si>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</si>
  <si>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</si>
  <si>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</si>
  <si>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</si>
  <si>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</si>
  <si>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</si>
  <si>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</si>
  <si>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</si>
  <si>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</si>
  <si>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</si>
  <si>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</si>
  <si>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</si>
  <si>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</si>
  <si>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</si>
  <si>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</si>
  <si>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</si>
  <si>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</si>
  <si>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</si>
  <si>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</si>
  <si>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</si>
  <si>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</si>
  <si>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</si>
  <si>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</si>
  <si>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</si>
  <si>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</si>
  <si>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</si>
  <si>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</si>
  <si>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</si>
  <si>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</si>
  <si>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</si>
  <si>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</si>
  <si>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</si>
  <si>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</si>
  <si>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</si>
  <si>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</si>
  <si>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</si>
  <si>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</si>
  <si>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</si>
  <si>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</si>
  <si>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</si>
  <si>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</si>
  <si>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</si>
  <si>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</si>
  <si>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</si>
  <si>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</si>
  <si>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</si>
  <si>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</si>
  <si>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</si>
  <si>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</si>
  <si>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</si>
  <si>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</si>
  <si>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</si>
  <si>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</si>
  <si>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</si>
  <si>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</si>
  <si>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</si>
  <si>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</si>
  <si>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</si>
  <si>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</si>
  <si>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</si>
  <si>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</si>
  <si>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</si>
  <si>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</si>
  <si>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</si>
  <si>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</si>
  <si>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</si>
  <si>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</si>
  <si>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</si>
  <si>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</si>
  <si>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</si>
  <si>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</si>
  <si>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</si>
  <si>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</si>
  <si>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</si>
  <si>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</si>
  <si>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</si>
  <si>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</si>
  <si>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</si>
  <si>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</si>
  <si>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</si>
  <si>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</si>
  <si>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</si>
  <si>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</si>
  <si>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</si>
  <si>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</si>
  <si>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</si>
  <si>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</si>
  <si>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</si>
  <si>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</si>
  <si>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</si>
  <si>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</si>
  <si>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</si>
  <si>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</si>
  <si>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</si>
  <si>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</si>
  <si>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</si>
  <si>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</si>
  <si>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</si>
  <si>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</si>
  <si>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</si>
  <si>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</si>
  <si>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</si>
  <si>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</si>
  <si>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</si>
  <si>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</si>
  <si>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</si>
  <si>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</si>
  <si>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</si>
  <si>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</si>
  <si>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</si>
  <si>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</si>
  <si>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</si>
  <si>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</si>
  <si>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</si>
  <si>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</si>
  <si>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</si>
  <si>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</si>
  <si>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</si>
  <si>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</si>
  <si>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</si>
  <si>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</si>
  <si>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</si>
  <si>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</si>
  <si>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</si>
  <si>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</si>
  <si>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</si>
  <si>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</si>
  <si>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</si>
  <si>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</si>
  <si>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</si>
  <si>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</si>
  <si>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</si>
  <si>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</si>
  <si>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</si>
  <si>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</si>
  <si>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</si>
  <si>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</si>
  <si>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</si>
  <si>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</si>
  <si>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</si>
  <si>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</si>
  <si>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</si>
  <si>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</si>
  <si>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</si>
  <si>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</si>
  <si>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</si>
  <si>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</si>
  <si>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</si>
  <si>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</si>
  <si>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</si>
  <si>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</si>
  <si>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</si>
  <si>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</si>
  <si>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</si>
  <si>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</si>
  <si>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</si>
  <si>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</si>
  <si>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</si>
  <si>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</si>
  <si>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</si>
  <si>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</si>
  <si>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</si>
  <si>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</si>
  <si>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</si>
  <si>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</si>
  <si>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</si>
  <si>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</si>
  <si>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</si>
  <si>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</si>
  <si>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</si>
  <si>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</si>
  <si>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</si>
  <si>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</si>
  <si>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</si>
  <si>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</si>
  <si>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</si>
  <si>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</si>
  <si>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</si>
  <si>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</si>
  <si>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</si>
  <si>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</si>
  <si>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</si>
  <si>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</si>
  <si>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</si>
  <si>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</si>
  <si>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</si>
  <si>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</si>
  <si>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</si>
  <si>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</si>
  <si>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</si>
  <si>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</si>
  <si>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</si>
  <si>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</si>
  <si>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</si>
  <si>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</si>
  <si>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</si>
  <si>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</si>
  <si>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</si>
  <si>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</si>
  <si>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</si>
  <si>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</si>
  <si>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</si>
  <si>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</si>
  <si>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</si>
  <si>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</si>
  <si>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</si>
  <si>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</si>
  <si>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</si>
  <si>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</si>
  <si>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</si>
  <si>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</si>
  <si>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</si>
  <si>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</si>
  <si>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</si>
  <si>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</si>
  <si>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</si>
  <si>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</si>
  <si>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</si>
  <si>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</si>
  <si>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</si>
  <si>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</si>
  <si>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</si>
  <si>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</si>
  <si>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</si>
  <si>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</si>
  <si>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</si>
  <si>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</si>
  <si>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</si>
  <si>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</si>
  <si>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</si>
  <si>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</si>
  <si>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</si>
  <si>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</si>
  <si>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</si>
  <si>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</si>
  <si>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</si>
  <si>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</si>
  <si>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</si>
  <si>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</si>
  <si>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</si>
  <si>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</si>
  <si>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</si>
  <si>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</si>
  <si>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</si>
  <si>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</si>
  <si>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</si>
  <si>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</si>
  <si>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</si>
  <si>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</si>
  <si>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</si>
  <si>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</si>
  <si>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</si>
  <si>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</si>
  <si>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</si>
  <si>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</si>
  <si>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</si>
  <si>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</si>
  <si>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</si>
  <si>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</si>
  <si>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</si>
  <si>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</si>
  <si>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</si>
  <si>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</si>
  <si>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</si>
  <si>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</si>
  <si>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</si>
  <si>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</si>
  <si>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</si>
  <si>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</si>
  <si>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</si>
  <si>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</si>
  <si>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</si>
  <si>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</si>
  <si>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</si>
  <si>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</si>
  <si>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</si>
  <si>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</si>
  <si>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</si>
  <si>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</si>
  <si>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</si>
  <si>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</si>
  <si>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</si>
  <si>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</si>
  <si>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</si>
  <si>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</si>
  <si>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</si>
  <si>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</si>
  <si>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</si>
  <si>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</si>
  <si>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</si>
  <si>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</si>
  <si>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</si>
  <si>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</si>
  <si>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</si>
  <si>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</si>
  <si>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</si>
  <si>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</si>
  <si>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</si>
  <si>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</si>
  <si>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</si>
  <si>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</si>
  <si>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</si>
  <si>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</si>
  <si>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</si>
  <si>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</si>
  <si>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</si>
  <si>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</si>
  <si>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</si>
  <si>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</si>
  <si>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</si>
  <si>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</si>
  <si>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</si>
  <si>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</si>
  <si>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</si>
  <si>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</si>
  <si>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</si>
  <si>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</si>
  <si>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</si>
  <si>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</si>
  <si>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</si>
  <si>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</si>
  <si>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</si>
  <si>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</si>
  <si>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</si>
  <si>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</si>
  <si>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</si>
  <si>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</si>
  <si>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</si>
  <si>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</si>
  <si>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</si>
  <si>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</si>
  <si>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</si>
  <si>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</si>
  <si>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</si>
  <si>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</si>
  <si>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</si>
  <si>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</si>
  <si>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</si>
  <si>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</si>
  <si>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</si>
  <si>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</si>
  <si>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</si>
  <si>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</si>
  <si>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</si>
  <si>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</si>
  <si>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</si>
  <si>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</si>
  <si>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</si>
  <si>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</si>
  <si>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</si>
  <si>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</si>
  <si>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</si>
  <si>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</si>
  <si>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</si>
  <si>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</si>
  <si>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</si>
  <si>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</si>
  <si>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</si>
  <si>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</si>
  <si>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</si>
  <si>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</si>
  <si>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</si>
  <si>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</si>
  <si>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</si>
  <si>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</si>
  <si>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</si>
  <si>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</si>
  <si>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</si>
  <si>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</si>
  <si>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</si>
  <si>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</si>
  <si>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</si>
  <si>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</si>
  <si>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</si>
  <si>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</si>
  <si>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</si>
  <si>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</si>
  <si>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</si>
  <si>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</si>
  <si>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</si>
  <si>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</si>
  <si>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</si>
  <si>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</si>
  <si>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</si>
  <si>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</si>
  <si>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</si>
  <si>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</si>
  <si>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</si>
  <si>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</si>
  <si>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</si>
  <si>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</si>
  <si>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</si>
  <si>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</si>
  <si>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</si>
  <si>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</si>
  <si>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</si>
  <si>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</si>
  <si>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</si>
  <si>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</si>
  <si>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</si>
  <si>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</si>
  <si>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</si>
  <si>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</si>
  <si>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</si>
  <si>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</si>
  <si>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</si>
  <si>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</si>
  <si>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</si>
  <si>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</si>
  <si>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</si>
  <si>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</si>
  <si>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</si>
  <si>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</si>
  <si>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</si>
  <si>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</si>
  <si>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</si>
  <si>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</si>
  <si>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</si>
  <si>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</si>
  <si>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</si>
  <si>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</si>
  <si>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</si>
  <si>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</si>
  <si>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</si>
  <si>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</si>
  <si>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</si>
  <si>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</si>
  <si>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</si>
  <si>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</si>
  <si>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</si>
  <si>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</si>
  <si>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</si>
  <si>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</si>
  <si>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</si>
  <si>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</si>
  <si>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</si>
  <si>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</si>
  <si>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</si>
  <si>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</si>
  <si>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</si>
  <si>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</si>
  <si>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</si>
  <si>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</si>
  <si>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</si>
  <si>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</si>
  <si>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</si>
  <si>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</si>
  <si>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</si>
  <si>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</si>
  <si>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</si>
  <si>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</si>
  <si>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</si>
  <si>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</si>
  <si>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</si>
  <si>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</si>
  <si>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</si>
  <si>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</si>
  <si>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</si>
  <si>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</si>
  <si>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</si>
  <si>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</si>
  <si>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</si>
  <si>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</si>
  <si>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</si>
  <si>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</si>
  <si>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</si>
  <si>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</si>
  <si>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</si>
  <si>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</si>
  <si>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</si>
  <si>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</si>
  <si>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</si>
  <si>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</si>
  <si>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</si>
  <si>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</si>
  <si>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</si>
  <si>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</si>
  <si>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</si>
  <si>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</si>
  <si>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</si>
  <si>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</si>
  <si>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</si>
  <si>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</si>
  <si>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</si>
  <si>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</si>
  <si>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</si>
  <si>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</si>
  <si>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</si>
  <si>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</si>
  <si>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</si>
  <si>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</si>
  <si>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</si>
  <si>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</si>
  <si>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</si>
  <si>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</si>
  <si>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</si>
  <si>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</si>
  <si>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</si>
  <si>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</si>
  <si>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</si>
  <si>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</si>
  <si>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</si>
  <si>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</si>
  <si>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</si>
  <si>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</si>
  <si>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</si>
  <si>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</si>
  <si>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</si>
  <si>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</si>
  <si>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</si>
  <si>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</si>
  <si>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</si>
  <si>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</si>
  <si>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</si>
  <si>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</si>
  <si>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</si>
  <si>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</si>
  <si>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</si>
  <si>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</si>
  <si>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</si>
  <si>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</si>
  <si>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</si>
  <si>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</si>
  <si>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</si>
  <si>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</si>
  <si>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</si>
  <si>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</si>
  <si>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</si>
  <si>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</si>
  <si>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</si>
  <si>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</si>
  <si>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</si>
  <si>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</si>
  <si>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</si>
  <si>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</si>
  <si>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</si>
  <si>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</si>
  <si>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</si>
  <si>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</si>
  <si>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</si>
  <si>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</si>
  <si>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</si>
  <si>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</si>
  <si>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</si>
  <si>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</si>
  <si>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</si>
  <si>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</si>
  <si>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</si>
  <si>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</si>
  <si>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</si>
  <si>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</si>
  <si>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</si>
  <si>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</si>
  <si>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</si>
  <si>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</si>
  <si>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</si>
  <si>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</si>
  <si>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</si>
  <si>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</si>
  <si>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</si>
  <si>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</si>
  <si>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</si>
  <si>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</si>
  <si>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</si>
  <si>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</si>
  <si>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</si>
  <si>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</si>
  <si>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</si>
  <si>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</si>
  <si>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</si>
  <si>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</si>
  <si>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</si>
  <si>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</si>
  <si>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</si>
  <si>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</si>
  <si>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</si>
  <si>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</si>
  <si>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</si>
  <si>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</si>
  <si>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</si>
  <si>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</si>
  <si>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</si>
  <si>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</si>
  <si>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</si>
  <si>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</si>
  <si>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</si>
  <si>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</si>
  <si>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</si>
  <si>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</si>
  <si>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</si>
  <si>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</si>
  <si>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</si>
  <si>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</si>
  <si>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</si>
  <si>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</si>
  <si>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</si>
  <si>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</si>
  <si>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</si>
  <si>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</si>
  <si>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</si>
  <si>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</si>
  <si>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</si>
  <si>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</si>
  <si>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</si>
  <si>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</si>
  <si>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</si>
  <si>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</si>
  <si>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</si>
  <si>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</si>
  <si>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</si>
  <si>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</si>
  <si>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</si>
  <si>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</si>
  <si>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</si>
  <si>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</si>
  <si>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</si>
  <si>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</si>
  <si>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</si>
  <si>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</si>
  <si>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</si>
  <si>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</si>
  <si>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</si>
  <si>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</si>
  <si>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</si>
  <si>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</si>
  <si>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</si>
  <si>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</si>
  <si>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</si>
  <si>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</si>
  <si>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</si>
  <si>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</si>
  <si>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</si>
  <si>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</si>
  <si>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</si>
  <si>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</si>
  <si>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</si>
  <si>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</si>
  <si>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</si>
  <si>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</si>
  <si>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</si>
  <si>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</si>
  <si>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</si>
  <si>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</si>
  <si>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</si>
  <si>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</si>
  <si>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</si>
  <si>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</si>
  <si>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</si>
  <si>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</si>
  <si>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</si>
  <si>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</si>
  <si>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</si>
  <si>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</si>
  <si>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</si>
  <si>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</si>
  <si>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</si>
  <si>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</si>
  <si>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</si>
  <si>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</si>
  <si>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</si>
  <si>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</si>
  <si>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</si>
  <si>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</si>
  <si>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</si>
  <si>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</si>
  <si>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</si>
  <si>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</si>
  <si>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</si>
  <si>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</si>
  <si>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</si>
  <si>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</si>
  <si>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</si>
  <si>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</si>
  <si>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</si>
  <si>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</si>
  <si>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</si>
  <si>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</si>
  <si>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</si>
  <si>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</si>
  <si>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</si>
  <si>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</si>
  <si>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</si>
  <si>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</si>
  <si>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</si>
  <si>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</si>
  <si>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</si>
  <si>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</si>
  <si>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</si>
  <si>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</si>
  <si>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</si>
  <si>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</si>
  <si>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</si>
  <si>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</si>
  <si>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</si>
  <si>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</si>
  <si>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</si>
  <si>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</si>
  <si>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</si>
  <si>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</si>
  <si>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</si>
  <si>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</si>
  <si>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</si>
  <si>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</si>
  <si>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</si>
  <si>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</si>
  <si>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</si>
  <si>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</si>
  <si>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</si>
  <si>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</si>
  <si>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</si>
  <si>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</si>
  <si>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</si>
  <si>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</si>
  <si>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</si>
  <si>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</si>
  <si>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</si>
  <si>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</si>
  <si>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</si>
  <si>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</si>
  <si>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</si>
  <si>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</si>
  <si>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</si>
  <si>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</si>
  <si>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</si>
  <si>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</si>
  <si>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</si>
  <si>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</si>
  <si>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</si>
  <si>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</si>
  <si>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</si>
  <si>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</si>
  <si>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</si>
  <si>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</si>
  <si>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</si>
  <si>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</si>
  <si>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</si>
  <si>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</si>
  <si>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</si>
  <si>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</si>
  <si>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</si>
  <si>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</si>
  <si>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</si>
  <si>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</si>
  <si>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</si>
  <si>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</si>
  <si>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</si>
  <si>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</si>
  <si>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</si>
  <si>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</si>
  <si>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</si>
  <si>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</si>
  <si>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</si>
  <si>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</si>
  <si>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</si>
  <si>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</si>
  <si>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</si>
  <si>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</si>
  <si>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</si>
  <si>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</si>
  <si>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</si>
  <si>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</si>
  <si>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</si>
  <si>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</si>
  <si>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</si>
  <si>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</si>
  <si>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</si>
  <si>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</si>
  <si>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</si>
  <si>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</si>
  <si>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</si>
  <si>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</si>
  <si>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</si>
  <si>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</si>
  <si>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</si>
  <si>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</si>
  <si>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</si>
  <si>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</si>
  <si>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</si>
  <si>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</si>
  <si>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</si>
  <si>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</si>
  <si>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</si>
  <si>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</si>
  <si>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</si>
  <si>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</si>
  <si>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</si>
  <si>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</si>
  <si>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</si>
  <si>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</si>
  <si>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</si>
  <si>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</si>
  <si>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</si>
  <si>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</si>
  <si>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</si>
  <si>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</si>
  <si>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</si>
  <si>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</si>
  <si>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</si>
  <si>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</si>
  <si>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</si>
  <si>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</si>
  <si>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</si>
  <si>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</si>
  <si>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</si>
  <si>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</si>
  <si>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</si>
  <si>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</si>
  <si>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</si>
  <si>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</si>
  <si>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</si>
  <si>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</si>
  <si>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</si>
  <si>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</si>
  <si>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</si>
  <si>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</si>
  <si>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</si>
  <si>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</si>
  <si>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</si>
  <si>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</si>
  <si>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</si>
  <si>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</si>
  <si>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</si>
  <si>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</si>
  <si>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</si>
  <si>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</si>
  <si>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</si>
  <si>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</si>
  <si>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</si>
  <si>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</si>
  <si>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</si>
  <si>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</si>
  <si>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</si>
  <si>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</si>
  <si>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</si>
  <si>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</si>
  <si>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</si>
  <si>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</si>
  <si>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</si>
  <si>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</si>
  <si>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</si>
  <si>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</si>
  <si>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</si>
  <si>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</si>
  <si>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</si>
  <si>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</si>
  <si>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</si>
  <si>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</si>
  <si>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</si>
  <si>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</si>
  <si>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</si>
  <si>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</si>
  <si>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</si>
  <si>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</si>
  <si>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</si>
  <si>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</si>
  <si>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</si>
  <si>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</si>
  <si>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</si>
  <si>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</si>
  <si>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</si>
  <si>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</si>
  <si>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</si>
  <si>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</si>
  <si>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</si>
  <si>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</si>
  <si>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</si>
  <si>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</si>
  <si>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</si>
  <si>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</si>
  <si>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</si>
  <si>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</si>
  <si>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</si>
  <si>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</si>
  <si>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</si>
  <si>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</si>
  <si>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</si>
  <si>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</si>
  <si>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</si>
  <si>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</si>
  <si>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</si>
  <si>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</si>
  <si>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</si>
  <si>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</si>
  <si>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</si>
  <si>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</si>
  <si>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</si>
  <si>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</si>
  <si>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</si>
  <si>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</si>
  <si>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</si>
  <si>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</si>
  <si>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</si>
  <si>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</si>
  <si>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</si>
  <si>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</si>
  <si>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</si>
  <si>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</si>
  <si>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</si>
  <si>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</si>
  <si>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</si>
  <si>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</si>
  <si>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</si>
  <si>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</si>
  <si>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</si>
  <si>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</si>
  <si>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</si>
  <si>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</si>
  <si>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</si>
  <si>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</si>
  <si>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</si>
  <si>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</si>
  <si>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</si>
  <si>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</si>
  <si>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</si>
  <si>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</si>
  <si>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</si>
  <si>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</si>
  <si>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</si>
  <si>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</si>
  <si>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</si>
  <si>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</si>
  <si>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</si>
  <si>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</si>
  <si>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</si>
  <si>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</si>
  <si>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</si>
  <si>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</si>
  <si>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</si>
  <si>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</si>
  <si>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</si>
  <si>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</si>
  <si>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</si>
  <si>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</si>
  <si>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</si>
  <si>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</si>
  <si>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</si>
  <si>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</si>
  <si>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</si>
  <si>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</si>
  <si>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</si>
  <si>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</si>
  <si>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</si>
  <si>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</si>
  <si>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</si>
  <si>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</si>
  <si>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</si>
  <si>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</si>
  <si>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</si>
  <si>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</si>
  <si>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</si>
  <si>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</si>
  <si>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</si>
  <si>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</si>
  <si>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</si>
  <si>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</si>
  <si>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</si>
  <si>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</si>
  <si>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</si>
  <si>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</si>
  <si>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</si>
  <si>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</si>
  <si>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</si>
  <si>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</si>
  <si>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</si>
  <si>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</si>
  <si>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</si>
  <si>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</si>
  <si>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</si>
  <si>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</si>
  <si>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</si>
  <si>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</si>
  <si>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</si>
  <si>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</si>
  <si>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</si>
  <si>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</si>
  <si>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</si>
  <si>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</si>
  <si>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</si>
  <si>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</si>
  <si>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</si>
  <si>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</si>
  <si>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</si>
  <si>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</si>
  <si>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</si>
  <si>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</si>
  <si>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</si>
  <si>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</si>
  <si>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</si>
  <si>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</si>
  <si>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</si>
  <si>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</si>
  <si>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</si>
  <si>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</si>
  <si>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</si>
  <si>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</si>
  <si>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</si>
  <si>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</si>
  <si>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</si>
  <si>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</si>
  <si>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</si>
  <si>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</si>
  <si>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</si>
  <si>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</si>
  <si>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</si>
  <si>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</si>
  <si>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</si>
  <si>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</si>
  <si>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</si>
  <si>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</si>
  <si>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</si>
  <si>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</si>
  <si>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</si>
  <si>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</si>
  <si>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</si>
  <si>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</si>
  <si>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</si>
  <si>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</si>
  <si>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</si>
  <si>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</si>
  <si>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</si>
  <si>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</si>
  <si>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</si>
  <si>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</si>
  <si>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</si>
  <si>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</si>
  <si>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</si>
  <si>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</si>
  <si>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</si>
  <si>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</si>
  <si>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</si>
  <si>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</si>
  <si>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</si>
  <si>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</si>
  <si>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</si>
  <si>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</si>
  <si>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</si>
  <si>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</si>
  <si>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</si>
  <si>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</si>
  <si>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</si>
  <si>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</si>
  <si>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</si>
  <si>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</si>
  <si>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</si>
  <si>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</si>
  <si>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</si>
  <si>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</si>
  <si>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</si>
  <si>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</si>
  <si>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</si>
  <si>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</si>
  <si>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</si>
  <si>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</si>
  <si>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</si>
  <si>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</si>
  <si>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</si>
  <si>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</si>
  <si>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</si>
  <si>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</si>
  <si>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</si>
  <si>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</si>
  <si>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</si>
  <si>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</si>
  <si>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</si>
  <si>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</si>
  <si>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</si>
  <si>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</si>
  <si>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</si>
  <si>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</si>
  <si>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</si>
  <si>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</si>
  <si>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</si>
  <si>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</si>
  <si>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</si>
  <si>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</si>
  <si>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</si>
  <si>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</si>
  <si>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</si>
  <si>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</si>
  <si>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</si>
  <si>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</si>
  <si>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</si>
  <si>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</si>
  <si>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</si>
  <si>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</si>
  <si>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</si>
  <si>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</si>
  <si>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</si>
  <si>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</si>
  <si>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</si>
  <si>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</si>
  <si>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</si>
  <si>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</si>
  <si>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</si>
  <si>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</si>
  <si>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</si>
  <si>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</si>
  <si>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</si>
  <si>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</si>
  <si>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</si>
  <si>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</si>
  <si>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</si>
  <si>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</si>
  <si>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</si>
  <si>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</si>
  <si>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</si>
  <si>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</si>
  <si>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</si>
  <si>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</si>
  <si>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</si>
  <si>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</si>
  <si>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</si>
  <si>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</si>
  <si>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</si>
  <si>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</si>
  <si>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</si>
  <si>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</si>
  <si>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</si>
  <si>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</si>
  <si>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</si>
  <si>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</si>
  <si>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</si>
  <si>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</si>
  <si>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</si>
  <si>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</si>
  <si>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</si>
  <si>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</si>
  <si>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</si>
  <si>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</si>
  <si>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</si>
  <si>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</si>
  <si>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</si>
  <si>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</si>
  <si>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</si>
  <si>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</si>
  <si>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</si>
  <si>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</si>
  <si>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</si>
  <si>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</si>
  <si>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</si>
  <si>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</si>
  <si>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</si>
  <si>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</si>
  <si>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</si>
  <si>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</si>
  <si>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</si>
  <si>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</si>
  <si>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</si>
  <si>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</si>
  <si>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</si>
  <si>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</si>
  <si>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</si>
  <si>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</si>
  <si>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</si>
  <si>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</si>
  <si>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</si>
  <si>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</si>
  <si>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</si>
  <si>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</si>
  <si>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</si>
  <si>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</si>
  <si>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</si>
  <si>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</si>
  <si>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</si>
  <si>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</si>
  <si>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</si>
  <si>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</si>
  <si>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</si>
  <si>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</si>
  <si>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</si>
  <si>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</si>
  <si>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</si>
  <si>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</si>
  <si>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</si>
  <si>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</si>
  <si>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</si>
  <si>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</si>
  <si>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</si>
  <si>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</si>
  <si>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</si>
  <si>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</si>
  <si>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</si>
  <si>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</si>
  <si>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</si>
  <si>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</si>
  <si>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</si>
  <si>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</si>
  <si>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</si>
  <si>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</si>
  <si>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</si>
  <si>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</si>
  <si>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</si>
  <si>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</si>
  <si>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</si>
  <si>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</si>
  <si>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</si>
  <si>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</si>
  <si>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</si>
  <si>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</si>
  <si>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</si>
  <si>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</si>
  <si>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</si>
  <si>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</si>
  <si>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</si>
  <si>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</si>
  <si>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</si>
  <si>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</si>
  <si>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</si>
  <si>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</si>
  <si>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</si>
  <si>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</si>
  <si>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</si>
  <si>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</si>
  <si>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</si>
  <si>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</si>
  <si>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</si>
  <si>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</si>
  <si>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</si>
  <si>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</si>
  <si>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</si>
  <si>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</si>
  <si>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</si>
  <si>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</si>
  <si>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</si>
  <si>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</si>
  <si>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</si>
  <si>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</si>
  <si>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</si>
  <si>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</si>
  <si>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</si>
  <si>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</si>
  <si>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</si>
  <si>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</si>
  <si>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</si>
  <si>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</si>
  <si>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</si>
  <si>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</si>
  <si>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</si>
  <si>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</si>
  <si>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</si>
  <si>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</si>
  <si>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</si>
  <si>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</si>
  <si>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</si>
  <si>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</si>
  <si>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</si>
  <si>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</si>
  <si>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</si>
  <si>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</si>
  <si>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</si>
  <si>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</si>
  <si>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</si>
  <si>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</si>
  <si>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</si>
  <si>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</si>
  <si>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</si>
  <si>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</si>
  <si>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</si>
  <si>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</si>
  <si>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</si>
  <si>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</si>
  <si>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</si>
  <si>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</si>
  <si>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</si>
  <si>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</si>
  <si>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</si>
  <si>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</si>
  <si>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</si>
  <si>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</si>
  <si>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</si>
  <si>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</si>
  <si>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</si>
  <si>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</si>
  <si>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</si>
  <si>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</si>
  <si>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</si>
  <si>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</si>
  <si>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</si>
  <si>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</si>
  <si>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</si>
  <si>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</si>
  <si>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</si>
  <si>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</si>
  <si>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</si>
  <si>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</si>
  <si>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</si>
  <si>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</si>
  <si>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</si>
  <si>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</si>
  <si>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</si>
  <si>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</si>
  <si>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</si>
  <si>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</si>
  <si>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</si>
  <si>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</si>
  <si>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</si>
  <si>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</si>
  <si>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</si>
  <si>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</si>
  <si>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</si>
  <si>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</si>
  <si>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</si>
  <si>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</si>
  <si>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</si>
  <si>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</si>
  <si>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</si>
  <si>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</si>
  <si>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</si>
  <si>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</si>
  <si>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</si>
  <si>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</si>
  <si>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</si>
  <si>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</si>
  <si>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</si>
  <si>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</si>
  <si>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</si>
  <si>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</si>
  <si>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</si>
  <si>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</si>
  <si>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</si>
  <si>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</si>
  <si>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</si>
  <si>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</si>
  <si>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</si>
  <si>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</si>
  <si>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</si>
  <si>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</si>
  <si>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</si>
  <si>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</si>
  <si>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</si>
  <si>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</si>
  <si>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</si>
  <si>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</si>
  <si>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</si>
  <si>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</si>
  <si>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</si>
  <si>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</si>
  <si>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</si>
  <si>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</si>
  <si>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</si>
  <si>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</si>
  <si>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</si>
  <si>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</si>
  <si>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</si>
  <si>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</si>
  <si>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</si>
  <si>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</si>
  <si>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</si>
  <si>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</si>
  <si>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</si>
  <si>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</si>
  <si>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</si>
  <si>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</si>
  <si>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</si>
  <si>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</si>
  <si>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</si>
  <si>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</si>
  <si>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</si>
  <si>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</si>
  <si>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</si>
  <si>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</si>
  <si>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</si>
  <si>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</si>
  <si>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</si>
  <si>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</si>
  <si>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</si>
  <si>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</si>
  <si>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</si>
  <si>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</si>
  <si>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</si>
  <si>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</si>
  <si>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</si>
  <si>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</si>
  <si>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</si>
  <si>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</si>
  <si>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</si>
  <si>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</si>
  <si>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</si>
  <si>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</si>
  <si>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</si>
  <si>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</si>
  <si>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</si>
  <si>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</si>
  <si>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</si>
  <si>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</si>
  <si>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</si>
  <si>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</si>
  <si>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</si>
  <si>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</si>
  <si>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</si>
  <si>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</si>
  <si>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</si>
  <si>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</si>
  <si>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</si>
  <si>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</si>
  <si>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</si>
  <si>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</si>
  <si>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</si>
  <si>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</si>
  <si>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</si>
  <si>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</si>
  <si>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</si>
  <si>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</si>
  <si>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</si>
  <si>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</si>
  <si>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</si>
  <si>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</si>
  <si>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</si>
  <si>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</si>
  <si>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</si>
  <si>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</si>
  <si>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</si>
  <si>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</si>
  <si>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</si>
  <si>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</si>
  <si>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</si>
  <si>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</si>
  <si>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</si>
  <si>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</si>
  <si>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</si>
  <si>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</si>
  <si>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</si>
  <si>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</si>
  <si>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</si>
  <si>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</si>
  <si>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</si>
  <si>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</si>
  <si>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</si>
  <si>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</si>
  <si>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</si>
  <si>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</si>
  <si>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</si>
  <si>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</si>
  <si>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</si>
  <si>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</si>
  <si>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</si>
  <si>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</si>
  <si>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</si>
  <si>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</si>
  <si>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</si>
  <si>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</si>
  <si>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</si>
  <si>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</si>
  <si>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</si>
  <si>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</si>
  <si>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</si>
  <si>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</si>
  <si>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</si>
  <si>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</si>
  <si>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</si>
  <si>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</si>
  <si>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</si>
  <si>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</si>
  <si>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</si>
  <si>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</si>
  <si>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</si>
  <si>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</si>
  <si>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</si>
  <si>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</si>
  <si>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</si>
  <si>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</si>
  <si>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</si>
  <si>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</si>
  <si>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</si>
  <si>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</si>
  <si>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</si>
  <si>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</si>
  <si>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</si>
  <si>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</si>
  <si>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</si>
  <si>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</si>
  <si>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</si>
  <si>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</si>
  <si>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</si>
  <si>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</si>
  <si>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</si>
  <si>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</si>
  <si>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</si>
  <si>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</si>
  <si>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</si>
  <si>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</si>
  <si>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</si>
  <si>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</si>
  <si>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</si>
  <si>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</si>
  <si>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</si>
  <si>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</si>
  <si>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</si>
  <si>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</si>
  <si>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</si>
  <si>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</si>
  <si>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</si>
  <si>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</si>
  <si>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</si>
  <si>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</si>
  <si>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</si>
  <si>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</si>
  <si>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</si>
  <si>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</si>
  <si>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</si>
  <si>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</si>
  <si>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</si>
  <si>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</si>
  <si>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</si>
  <si>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</si>
  <si>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</si>
  <si>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</si>
  <si>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</si>
  <si>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</si>
  <si>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</si>
  <si>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</si>
  <si>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</si>
  <si>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</si>
  <si>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</si>
  <si>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</si>
  <si>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</si>
  <si>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</si>
  <si>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</si>
  <si>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</si>
  <si>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</si>
  <si>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</si>
  <si>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</si>
  <si>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</si>
  <si>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</si>
  <si>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</si>
  <si>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</si>
  <si>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</si>
  <si>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</si>
  <si>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</si>
  <si>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</si>
  <si>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</si>
  <si>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</si>
  <si>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</si>
  <si>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</si>
  <si>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</si>
  <si>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</si>
  <si>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</si>
  <si>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</si>
  <si>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</si>
  <si>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</si>
  <si>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</si>
  <si>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</si>
  <si>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</si>
  <si>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</si>
  <si>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</si>
  <si>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</si>
  <si>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</si>
  <si>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</si>
  <si>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</si>
  <si>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</si>
  <si>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</si>
  <si>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</si>
  <si>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</si>
  <si>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</si>
  <si>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</si>
  <si>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</si>
  <si>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</si>
  <si>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</si>
  <si>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</si>
  <si>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</si>
  <si>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</si>
  <si>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</si>
  <si>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</si>
  <si>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</si>
  <si>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</si>
  <si>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</si>
  <si>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</si>
  <si>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</si>
  <si>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</si>
  <si>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</si>
  <si>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</si>
  <si>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</si>
  <si>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</si>
  <si>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</si>
  <si>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</si>
  <si>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</si>
  <si>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</si>
  <si>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</si>
  <si>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</si>
  <si>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</si>
  <si>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</si>
  <si>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</si>
  <si>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</si>
  <si>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</si>
  <si>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</si>
  <si>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</si>
  <si>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</si>
  <si>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</si>
  <si>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</si>
  <si>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</si>
  <si>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</si>
  <si>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</si>
  <si>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</si>
  <si>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</si>
  <si>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</si>
  <si>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</si>
  <si>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</si>
  <si>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</si>
  <si>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</si>
  <si>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</si>
  <si>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</si>
  <si>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</si>
  <si>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</si>
  <si>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</si>
  <si>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</si>
  <si>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</si>
  <si>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</si>
  <si>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</si>
  <si>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</si>
  <si>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</si>
  <si>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</si>
  <si>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</si>
  <si>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</si>
  <si>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</si>
  <si>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</si>
  <si>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</si>
  <si>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</si>
  <si>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</si>
  <si>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</si>
  <si>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</si>
  <si>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</si>
  <si>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</si>
  <si>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</si>
  <si>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</si>
  <si>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</si>
  <si>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</si>
  <si>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</si>
  <si>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</si>
  <si>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</si>
  <si>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</si>
  <si>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</si>
  <si>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</si>
  <si>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</si>
  <si>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</si>
  <si>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</si>
  <si>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</si>
  <si>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</si>
  <si>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</si>
  <si>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</si>
  <si>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</si>
  <si>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</si>
  <si>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</si>
  <si>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</si>
  <si>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</si>
  <si>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</si>
  <si>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</si>
  <si>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</si>
  <si>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</si>
  <si>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</si>
  <si>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</si>
  <si>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</si>
  <si>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</si>
  <si>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</si>
  <si>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</si>
  <si>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</si>
  <si>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</si>
  <si>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</si>
  <si>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</si>
  <si>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</si>
  <si>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</si>
  <si>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</si>
  <si>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</si>
  <si>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</si>
  <si>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</si>
  <si>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</si>
  <si>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</si>
  <si>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</si>
  <si>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</si>
  <si>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</si>
  <si>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</si>
  <si>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</si>
  <si>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</si>
  <si>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</si>
  <si>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</si>
  <si>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</si>
  <si>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</si>
  <si>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</si>
  <si>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</si>
  <si>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</si>
  <si>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</si>
  <si>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</si>
  <si>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</si>
  <si>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</si>
  <si>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</si>
  <si>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</si>
  <si>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</si>
  <si>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</si>
  <si>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</si>
  <si>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</si>
  <si>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</si>
  <si>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</si>
  <si>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</si>
  <si>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</si>
  <si>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</si>
  <si>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</si>
  <si>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</si>
  <si>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</si>
  <si>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</si>
  <si>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</si>
  <si>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</si>
  <si>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</si>
  <si>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</si>
  <si>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</si>
  <si>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</si>
  <si>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</si>
  <si>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</si>
  <si>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</si>
  <si>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</si>
  <si>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</si>
  <si>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</si>
  <si>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</si>
  <si>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</si>
  <si>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</si>
  <si>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</si>
  <si>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</si>
  <si>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</si>
  <si>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</si>
  <si>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</si>
  <si>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</si>
  <si>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</si>
  <si>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</si>
  <si>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</si>
  <si>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</si>
  <si>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</si>
  <si>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</si>
  <si>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</si>
  <si>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</si>
  <si>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</si>
  <si>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</si>
  <si>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</si>
  <si>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</si>
  <si>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</si>
  <si>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</si>
  <si>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</si>
  <si>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</si>
  <si>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</si>
  <si>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</si>
  <si>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</si>
  <si>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</si>
  <si>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</si>
  <si>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</si>
  <si>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</si>
  <si>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</si>
  <si>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</si>
  <si>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</si>
  <si>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</si>
  <si>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</si>
  <si>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</si>
  <si>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</si>
  <si>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</si>
  <si>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</si>
  <si>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</si>
  <si>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</si>
  <si>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</si>
  <si>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</si>
  <si>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</si>
  <si>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</si>
  <si>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</si>
  <si>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</si>
  <si>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</si>
  <si>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</si>
  <si>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</si>
  <si>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</si>
  <si>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</si>
  <si>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</si>
  <si>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</si>
  <si>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</si>
  <si>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</si>
  <si>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</si>
  <si>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</si>
  <si>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</si>
  <si>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</si>
  <si>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</si>
  <si>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</si>
  <si>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</si>
  <si>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</si>
  <si>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</si>
  <si>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</si>
  <si>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</si>
  <si>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</si>
  <si>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</si>
  <si>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</si>
  <si>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</si>
  <si>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</si>
  <si>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</si>
  <si>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</si>
  <si>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</si>
  <si>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</si>
  <si>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</si>
  <si>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</si>
  <si>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</si>
  <si>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</si>
  <si>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</si>
  <si>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</si>
  <si>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</si>
  <si>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</si>
  <si>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</si>
  <si>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</si>
  <si>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</si>
  <si>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</si>
  <si>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</si>
  <si>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</si>
  <si>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</si>
  <si>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</si>
  <si>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</si>
  <si>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</si>
  <si>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</si>
  <si>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</si>
  <si>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</si>
  <si>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</si>
  <si>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</si>
  <si>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</si>
  <si>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</si>
  <si>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</si>
  <si>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</si>
  <si>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</si>
  <si>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</si>
  <si>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</si>
  <si>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</si>
  <si>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</si>
  <si>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</si>
  <si>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</si>
  <si>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</si>
  <si>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</si>
  <si>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</si>
  <si>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</si>
  <si>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</si>
  <si>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</si>
  <si>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</si>
  <si>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</si>
  <si>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</si>
  <si>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</si>
  <si>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</si>
  <si>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</si>
  <si>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</si>
  <si>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</si>
  <si>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</si>
  <si>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</si>
  <si>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</si>
  <si>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</si>
  <si>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</si>
  <si>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</si>
  <si>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</si>
  <si>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</si>
  <si>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</si>
  <si>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</si>
  <si>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</si>
  <si>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</si>
  <si>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</si>
  <si>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</si>
  <si>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</si>
  <si>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</si>
  <si>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</si>
  <si>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</si>
  <si>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</si>
  <si>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</si>
  <si>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</si>
  <si>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</si>
  <si>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</si>
  <si>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</si>
  <si>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</si>
  <si>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</si>
  <si>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</si>
  <si>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</si>
  <si>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</si>
  <si>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</si>
  <si>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</si>
  <si>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</si>
  <si>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</si>
  <si>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</si>
  <si>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</si>
  <si>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</si>
  <si>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</si>
  <si>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</si>
  <si>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</si>
  <si>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</si>
  <si>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</si>
  <si>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</si>
  <si>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</si>
  <si>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</si>
  <si>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</si>
  <si>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</si>
  <si>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</si>
  <si>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</si>
  <si>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</si>
  <si>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</si>
  <si>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</si>
  <si>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</si>
  <si>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</si>
  <si>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</si>
  <si>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</si>
  <si>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</si>
  <si>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</si>
  <si>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</si>
  <si>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</si>
  <si>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</si>
  <si>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</si>
  <si>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</si>
  <si>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</si>
  <si>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</si>
  <si>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</si>
  <si>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</si>
  <si>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</si>
  <si>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</si>
  <si>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</si>
  <si>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</si>
  <si>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</si>
  <si>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</si>
  <si>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</si>
  <si>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</si>
  <si>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</si>
  <si>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</si>
  <si>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</si>
  <si>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</si>
  <si>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</si>
  <si>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</si>
  <si>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</si>
  <si>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</si>
  <si>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</si>
  <si>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</si>
  <si>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</si>
  <si>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</si>
  <si>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</si>
  <si>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</si>
  <si>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</si>
  <si>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</si>
  <si>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</si>
  <si>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</si>
  <si>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</si>
  <si>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</si>
  <si>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</si>
  <si>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</si>
  <si>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</si>
  <si>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</si>
  <si>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</si>
  <si>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</si>
  <si>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</si>
  <si>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</si>
  <si>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</si>
  <si>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</si>
  <si>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</si>
  <si>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</si>
  <si>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</si>
  <si>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</si>
  <si>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</si>
  <si>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</si>
  <si>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</si>
  <si>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</si>
  <si>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</si>
  <si>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</si>
  <si>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</si>
  <si>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</si>
  <si>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</si>
  <si>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</si>
  <si>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</si>
  <si>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</si>
  <si>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</si>
  <si>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</si>
  <si>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</si>
  <si>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</si>
  <si>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</si>
  <si>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</si>
  <si>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</si>
  <si>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</si>
  <si>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</si>
  <si>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</si>
  <si>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</si>
  <si>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</si>
  <si>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</si>
  <si>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</si>
  <si>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</si>
  <si>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</si>
  <si>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</si>
  <si>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</si>
  <si>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</si>
  <si>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</si>
  <si>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</si>
  <si>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</si>
  <si>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</si>
  <si>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</si>
  <si>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</si>
  <si>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</si>
  <si>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</si>
  <si>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</si>
  <si>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</si>
  <si>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</si>
  <si>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</si>
  <si>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</si>
  <si>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</si>
  <si>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</si>
  <si>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</si>
  <si>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</si>
  <si>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</si>
  <si>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</si>
  <si>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</si>
  <si>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</si>
  <si>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</si>
  <si>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</si>
  <si>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</si>
  <si>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</si>
  <si>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</si>
  <si>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</si>
  <si>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</si>
  <si>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</si>
  <si>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</si>
  <si>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</si>
  <si>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</si>
  <si>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</si>
  <si>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</si>
  <si>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</si>
  <si>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</si>
  <si>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</si>
  <si>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</si>
  <si>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</si>
  <si>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</si>
  <si>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</si>
  <si>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</si>
  <si>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</si>
  <si>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</si>
  <si>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</si>
  <si>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</si>
  <si>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</si>
  <si>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</si>
  <si>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</si>
  <si>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</si>
  <si>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</si>
  <si>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</si>
  <si>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</si>
  <si>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</si>
  <si>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</si>
  <si>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</si>
  <si>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</si>
  <si>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</si>
  <si>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</si>
  <si>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</si>
  <si>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</si>
  <si>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</si>
  <si>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</si>
  <si>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</si>
  <si>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</si>
  <si>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</si>
  <si>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</si>
  <si>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</si>
  <si>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</si>
  <si>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</si>
  <si>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</si>
  <si>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</si>
  <si>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</si>
  <si>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</si>
  <si>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</si>
  <si>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</si>
  <si>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</si>
  <si>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</si>
  <si>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</si>
  <si>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</si>
  <si>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</si>
  <si>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</si>
  <si>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</si>
  <si>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</si>
  <si>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</si>
  <si>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</si>
  <si>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</si>
  <si>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</si>
  <si>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</si>
  <si>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</si>
  <si>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</si>
  <si>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</si>
  <si>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</si>
  <si>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</si>
  <si>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</si>
  <si>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</si>
  <si>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</si>
  <si>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</si>
  <si>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</si>
  <si>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</si>
  <si>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</si>
  <si>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</si>
  <si>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</si>
  <si>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</si>
  <si>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</si>
  <si>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</si>
  <si>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</si>
  <si>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</si>
  <si>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</si>
  <si>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</si>
  <si>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</si>
  <si>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</si>
  <si>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</si>
  <si>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</si>
  <si>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</si>
  <si>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</si>
  <si>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</si>
  <si>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</si>
  <si>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</si>
  <si>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</si>
  <si>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</si>
  <si>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</si>
  <si>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</si>
  <si>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</si>
  <si>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</si>
  <si>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</si>
  <si>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</si>
  <si>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</si>
  <si>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</si>
  <si>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</si>
  <si>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</si>
  <si>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</si>
  <si>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</si>
  <si>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</si>
  <si>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</si>
  <si>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</si>
  <si>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</si>
  <si>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</si>
  <si>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</si>
  <si>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</si>
  <si>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</si>
  <si>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</si>
  <si>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</si>
  <si>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</si>
  <si>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</si>
  <si>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</si>
  <si>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</si>
  <si>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</si>
  <si>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</si>
  <si>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</si>
  <si>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</si>
  <si>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</si>
  <si>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</si>
  <si>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</si>
  <si>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</si>
  <si>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</si>
  <si>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</si>
  <si>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</si>
  <si>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</si>
  <si>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</si>
  <si>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</si>
  <si>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</si>
  <si>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</si>
  <si>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</si>
  <si>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</si>
  <si>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</si>
  <si>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</si>
  <si>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</si>
  <si>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</si>
  <si>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</si>
  <si>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</si>
  <si>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</si>
  <si>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</si>
  <si>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</si>
  <si>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</si>
  <si>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</si>
  <si>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</si>
  <si>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</si>
  <si>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</si>
  <si>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</si>
  <si>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</si>
  <si>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</si>
  <si>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</si>
  <si>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</si>
  <si>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</si>
  <si>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</si>
  <si>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</si>
  <si>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</si>
  <si>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</si>
  <si>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</si>
  <si>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</si>
  <si>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</si>
  <si>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</si>
  <si>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</si>
  <si>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</si>
  <si>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</si>
  <si>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</si>
  <si>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</si>
  <si>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</si>
  <si>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</si>
  <si>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</si>
  <si>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</si>
  <si>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</si>
  <si>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</si>
  <si>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</si>
  <si>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</si>
  <si>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</si>
  <si>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</si>
  <si>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</si>
  <si>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</si>
  <si>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</si>
  <si>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</si>
  <si>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</si>
  <si>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</si>
  <si>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</si>
  <si>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</si>
  <si>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</si>
  <si>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</si>
  <si>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</si>
  <si>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</si>
  <si>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</si>
  <si>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</si>
  <si>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</si>
  <si>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</si>
  <si>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</si>
  <si>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</si>
  <si>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</si>
  <si>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</si>
  <si>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</si>
  <si>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</si>
  <si>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</si>
  <si>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</si>
  <si>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</si>
  <si>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</si>
  <si>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</si>
  <si>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</si>
  <si>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</si>
  <si>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</si>
  <si>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</si>
  <si>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</si>
  <si>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</si>
  <si>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</si>
  <si>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</si>
  <si>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</si>
  <si>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</si>
  <si>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</si>
  <si>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</si>
  <si>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</si>
  <si>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</si>
  <si>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</si>
  <si>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</si>
  <si>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</si>
  <si>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</si>
  <si>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</si>
  <si>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</si>
  <si>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</si>
  <si>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</si>
  <si>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</si>
  <si>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</si>
  <si>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</si>
  <si>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</si>
  <si>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</si>
  <si>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</si>
  <si>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</si>
  <si>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</si>
  <si>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</si>
  <si>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</si>
  <si>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</si>
  <si>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</si>
  <si>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</si>
  <si>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</si>
  <si>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</si>
  <si>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</si>
  <si>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</si>
  <si>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</si>
  <si>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</si>
  <si>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</si>
  <si>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</si>
  <si>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</si>
  <si>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</si>
  <si>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</si>
  <si>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</si>
  <si>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</si>
  <si>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</si>
  <si>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</si>
  <si>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</si>
  <si>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</si>
  <si>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</si>
  <si>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</si>
  <si>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</si>
  <si>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</si>
  <si>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</si>
  <si>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</si>
  <si>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</si>
  <si>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</si>
  <si>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</si>
  <si>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</si>
  <si>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</si>
  <si>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</si>
  <si>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</si>
  <si>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</si>
  <si>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</si>
  <si>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</si>
  <si>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</si>
  <si>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</si>
  <si>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</si>
  <si>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</si>
  <si>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</si>
  <si>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</si>
  <si>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</si>
  <si>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</si>
  <si>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</si>
  <si>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</si>
  <si>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</si>
  <si>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</si>
  <si>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</si>
  <si>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</si>
  <si>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</si>
  <si>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</si>
  <si>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</si>
  <si>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</si>
  <si>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</si>
  <si>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</si>
  <si>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</si>
  <si>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</si>
  <si>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</si>
  <si>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</si>
  <si>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</si>
  <si>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</si>
  <si>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</si>
  <si>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</si>
  <si>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</si>
  <si>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</si>
  <si>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</si>
  <si>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</si>
  <si>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</si>
  <si>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</si>
  <si>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</si>
  <si>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</si>
  <si>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</si>
  <si>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</si>
  <si>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</si>
  <si>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</si>
  <si>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</si>
  <si>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</si>
  <si>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</si>
  <si>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</si>
  <si>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</si>
  <si>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</si>
  <si>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</si>
  <si>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</si>
  <si>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</si>
  <si>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</si>
  <si>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</si>
  <si>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</si>
  <si>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</si>
  <si>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</si>
  <si>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</si>
  <si>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</si>
  <si>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</si>
  <si>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</si>
  <si>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</si>
  <si>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</si>
  <si>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</si>
  <si>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</si>
  <si>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</si>
  <si>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</si>
  <si>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</si>
  <si>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</si>
  <si>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</si>
  <si>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</si>
  <si>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</si>
  <si>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</si>
  <si>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</si>
  <si>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</si>
  <si>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</si>
  <si>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</si>
  <si>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</si>
  <si>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</si>
  <si>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</si>
  <si>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</si>
  <si>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</si>
  <si>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</si>
  <si>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</si>
  <si>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</si>
  <si>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</si>
  <si>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</si>
  <si>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</si>
  <si>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</si>
  <si>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</si>
  <si>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</si>
  <si>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</si>
  <si>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</si>
  <si>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</si>
  <si>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</si>
  <si>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</si>
  <si>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</si>
  <si>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</si>
  <si>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</si>
  <si>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</si>
  <si>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</si>
  <si>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</si>
  <si>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</si>
  <si>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</si>
  <si>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</si>
  <si>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</si>
  <si>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</si>
  <si>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</si>
  <si>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</si>
  <si>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</si>
  <si>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</si>
  <si>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</si>
  <si>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</si>
  <si>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</si>
  <si>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</si>
  <si>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</si>
  <si>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</si>
  <si>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</si>
  <si>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</si>
  <si>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</si>
  <si>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</si>
  <si>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</si>
  <si>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</si>
  <si>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</si>
  <si>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</si>
  <si>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</si>
  <si>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</si>
  <si>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</si>
  <si>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</si>
  <si>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</si>
  <si>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</si>
  <si>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</si>
  <si>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</si>
  <si>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</si>
  <si>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</si>
  <si>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</si>
  <si>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</si>
  <si>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</si>
  <si>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</si>
  <si>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</si>
  <si>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</si>
  <si>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</si>
  <si>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</si>
  <si>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</si>
  <si>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</si>
  <si>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</si>
  <si>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</si>
  <si>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</si>
  <si>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</si>
  <si>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</si>
  <si>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</si>
  <si>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</si>
  <si>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</si>
  <si>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</si>
  <si>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</si>
  <si>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</si>
  <si>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</si>
  <si>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</si>
  <si>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</si>
  <si>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</si>
  <si>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</si>
  <si>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</si>
  <si>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</si>
  <si>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</si>
  <si>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</si>
  <si>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</si>
  <si>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</si>
  <si>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</si>
  <si>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</si>
  <si>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</si>
  <si>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</si>
  <si>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</si>
  <si>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</si>
  <si>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</si>
  <si>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</si>
  <si>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</si>
  <si>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</si>
  <si>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</si>
  <si>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</si>
  <si>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</si>
  <si>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</si>
  <si>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</si>
  <si>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</si>
  <si>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</si>
  <si>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</si>
  <si>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</si>
  <si>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</si>
  <si>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</si>
  <si>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</si>
  <si>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</si>
  <si>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</si>
  <si>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</si>
  <si>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</si>
  <si>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</si>
  <si>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</si>
  <si>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</si>
  <si>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</si>
  <si>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</si>
  <si>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</si>
  <si>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</si>
  <si>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</si>
  <si>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</si>
  <si>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</si>
  <si>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</si>
  <si>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</si>
  <si>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</si>
  <si>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</si>
  <si>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</si>
  <si>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</si>
  <si>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</si>
  <si>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</si>
  <si>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</si>
  <si>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</si>
  <si>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</si>
  <si>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</si>
  <si>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</si>
  <si>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</si>
  <si>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</si>
  <si>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</si>
  <si>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</si>
  <si>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</si>
  <si>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</si>
  <si>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</si>
  <si>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</si>
  <si>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</si>
  <si>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</si>
  <si>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</si>
  <si>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</si>
  <si>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</si>
  <si>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</si>
  <si>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</si>
  <si>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</si>
  <si>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</si>
  <si>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</si>
  <si>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</si>
  <si>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</si>
  <si>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</si>
  <si>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</si>
  <si>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</si>
  <si>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</si>
  <si>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</si>
  <si>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</si>
  <si>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</si>
  <si>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</si>
  <si>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</si>
  <si>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</si>
  <si>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</si>
  <si>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</si>
  <si>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</si>
  <si>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</si>
  <si>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</si>
  <si>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</si>
  <si>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</si>
  <si>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</si>
  <si>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</si>
  <si>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</si>
  <si>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</si>
  <si>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</si>
  <si>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</si>
  <si>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</si>
  <si>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</si>
  <si>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</si>
  <si>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</si>
  <si>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</si>
  <si>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</si>
  <si>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</si>
  <si>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</si>
  <si>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</si>
  <si>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</si>
  <si>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</si>
  <si>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</si>
  <si>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</si>
  <si>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</si>
  <si>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</si>
  <si>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</si>
  <si>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</si>
  <si>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</si>
  <si>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</si>
  <si>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</si>
  <si>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</si>
  <si>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</si>
  <si>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</si>
  <si>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</si>
  <si>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</si>
  <si>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</si>
  <si>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</si>
  <si>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</si>
  <si>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</si>
  <si>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</si>
  <si>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</si>
  <si>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</si>
  <si>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</si>
  <si>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</si>
  <si>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</si>
  <si>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</si>
  <si>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</si>
  <si>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</si>
  <si>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</si>
  <si>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</si>
  <si>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</si>
  <si>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</si>
  <si>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</si>
  <si>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</si>
  <si>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</si>
  <si>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</si>
  <si>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</si>
  <si>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</si>
  <si>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</si>
  <si>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</si>
  <si>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</si>
  <si>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</si>
  <si>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</si>
  <si>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</si>
  <si>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</si>
  <si>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</si>
  <si>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</si>
  <si>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</si>
  <si>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</si>
  <si>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</si>
  <si>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</si>
  <si>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</si>
  <si>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</si>
  <si>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</si>
  <si>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</si>
  <si>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</si>
  <si>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</si>
  <si>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</si>
  <si>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</si>
  <si>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</si>
  <si>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</si>
  <si>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</si>
  <si>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</si>
  <si>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</si>
  <si>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</si>
  <si>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</si>
  <si>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</si>
  <si>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</si>
  <si>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</si>
  <si>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</si>
  <si>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</si>
  <si>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</si>
  <si>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</si>
  <si>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</si>
  <si>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</si>
  <si>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</si>
  <si>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</si>
  <si>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</si>
  <si>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</si>
  <si>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</si>
  <si>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</si>
  <si>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</si>
  <si>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</si>
  <si>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</si>
  <si>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</si>
  <si>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</si>
  <si>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</si>
  <si>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</si>
  <si>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</si>
  <si>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</si>
  <si>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</si>
  <si>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</si>
  <si>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</si>
  <si>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</si>
  <si>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</si>
  <si>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</si>
  <si>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</si>
  <si>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</si>
  <si>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</si>
  <si>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</si>
  <si>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</si>
  <si>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</si>
  <si>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</si>
  <si>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</si>
  <si>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</si>
  <si>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</si>
  <si>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</si>
  <si>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</si>
  <si>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</si>
  <si>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</si>
  <si>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</si>
  <si>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</si>
  <si>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</si>
  <si>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</si>
  <si>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</si>
  <si>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</si>
  <si>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</si>
  <si>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</si>
  <si>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</si>
  <si>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</si>
  <si>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</si>
  <si>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</si>
  <si>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</si>
  <si>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</si>
  <si>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</si>
  <si>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</si>
  <si>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</si>
  <si>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</si>
  <si>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</si>
  <si>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</si>
  <si>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</si>
  <si>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</si>
  <si>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</si>
  <si>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</si>
  <si>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</si>
  <si>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</si>
  <si>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</si>
  <si>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</si>
  <si>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</si>
  <si>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</si>
  <si>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</si>
  <si>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</si>
  <si>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</si>
  <si>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</si>
  <si>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</si>
  <si>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</si>
  <si>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</si>
  <si>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</si>
  <si>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</si>
  <si>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</si>
  <si>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</si>
  <si>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</si>
  <si>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</si>
  <si>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</si>
  <si>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</si>
  <si>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</si>
  <si>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</si>
  <si>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</si>
  <si>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</si>
  <si>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</si>
  <si>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</si>
  <si>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</si>
  <si>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</si>
  <si>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</si>
  <si>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</si>
  <si>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</si>
  <si>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</si>
  <si>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</si>
  <si>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</si>
  <si>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</si>
  <si>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</si>
  <si>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</si>
  <si>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</si>
  <si>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</si>
  <si>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</si>
  <si>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</si>
  <si>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</si>
  <si>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</si>
  <si>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</si>
  <si>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</si>
  <si>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</si>
  <si>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</si>
  <si>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</si>
  <si>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</si>
  <si>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</si>
  <si>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</si>
  <si>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</si>
  <si>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</si>
  <si>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</si>
  <si>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</si>
  <si>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</si>
  <si>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</si>
  <si>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</si>
  <si>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</si>
  <si>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</si>
  <si>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</si>
  <si>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</si>
  <si>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</si>
  <si>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</si>
  <si>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</si>
  <si>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</si>
  <si>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</si>
  <si>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</si>
  <si>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</si>
  <si>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</si>
  <si>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</si>
  <si>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</si>
  <si>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</si>
  <si>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</si>
  <si>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</si>
  <si>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</si>
  <si>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</si>
  <si>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</si>
  <si>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</si>
  <si>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</si>
  <si>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</si>
  <si>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</si>
  <si>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</si>
  <si>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</si>
  <si>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</si>
  <si>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</si>
  <si>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</si>
  <si>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</si>
  <si>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</si>
  <si>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</si>
  <si>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</si>
  <si>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</si>
  <si>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</si>
  <si>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</si>
  <si>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</si>
  <si>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</si>
  <si>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</si>
  <si>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</si>
  <si>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</si>
  <si>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</si>
  <si>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</si>
  <si>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</si>
  <si>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</si>
  <si>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</si>
  <si>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</si>
  <si>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</si>
  <si>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</si>
  <si>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</si>
  <si>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</si>
  <si>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</si>
  <si>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</si>
  <si>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</si>
  <si>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</si>
  <si>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</si>
  <si>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</si>
  <si>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</si>
  <si>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</si>
  <si>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</si>
  <si>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</si>
  <si>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</si>
  <si>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</si>
  <si>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</si>
  <si>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</si>
  <si>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</si>
  <si>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</si>
  <si>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</si>
  <si>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</si>
  <si>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</si>
  <si>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</si>
  <si>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</si>
  <si>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</si>
  <si>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</si>
  <si>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</si>
  <si>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</si>
  <si>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</si>
  <si>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</si>
  <si>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</si>
  <si>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</si>
  <si>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</si>
  <si>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</si>
  <si>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</si>
  <si>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</si>
  <si>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</si>
  <si>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</si>
  <si>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</si>
  <si>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</si>
  <si>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</si>
  <si>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</si>
  <si>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</si>
  <si>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</si>
  <si>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</si>
  <si>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</si>
  <si>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</si>
  <si>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</si>
  <si>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</si>
  <si>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</si>
  <si>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</si>
  <si>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</si>
  <si>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</si>
  <si>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</si>
  <si>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</si>
  <si>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</si>
  <si>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</si>
  <si>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</si>
  <si>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</si>
  <si>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</si>
  <si>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</si>
  <si>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</si>
  <si>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</si>
  <si>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</si>
  <si>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</si>
  <si>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</si>
  <si>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</si>
  <si>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</si>
  <si>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</si>
  <si>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</si>
  <si>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</si>
  <si>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</si>
  <si>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</si>
  <si>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</si>
  <si>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</si>
  <si>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</si>
  <si>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</si>
  <si>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</si>
  <si>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</si>
  <si>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</si>
  <si>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</si>
  <si>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</si>
  <si>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</si>
  <si>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</si>
  <si>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</si>
  <si>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</si>
  <si>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</si>
  <si>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</si>
  <si>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</si>
  <si>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</si>
  <si>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</si>
  <si>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</si>
  <si>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</si>
  <si>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</si>
  <si>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</si>
  <si>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</si>
  <si>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</si>
  <si>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</si>
  <si>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</si>
  <si>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</si>
  <si>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</si>
  <si>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</si>
  <si>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</si>
  <si>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</si>
  <si>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</si>
  <si>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</si>
  <si>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</si>
  <si>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</si>
  <si>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</si>
  <si>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</si>
  <si>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</si>
  <si>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</si>
  <si>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</si>
  <si>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</si>
  <si>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</si>
  <si>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</si>
  <si>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</si>
  <si>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</si>
  <si>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</si>
  <si>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</si>
  <si>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</si>
  <si>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</si>
  <si>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</si>
  <si>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</si>
  <si>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</si>
  <si>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</si>
  <si>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</si>
  <si>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</si>
  <si>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</si>
  <si>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</si>
  <si>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</si>
  <si>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</si>
  <si>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</si>
  <si>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</si>
  <si>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</si>
  <si>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</si>
  <si>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</si>
  <si>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</si>
  <si>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</si>
  <si>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</si>
  <si>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</si>
  <si>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</si>
  <si>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</si>
  <si>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</si>
  <si>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</si>
  <si>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</si>
  <si>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</si>
  <si>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</si>
  <si>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</si>
  <si>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</si>
  <si>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</si>
  <si>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</si>
  <si>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</si>
  <si>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</si>
  <si>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</si>
  <si>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</si>
  <si>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</si>
  <si>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</si>
  <si>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</si>
  <si>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</si>
  <si>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</si>
  <si>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</si>
  <si>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</si>
  <si>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</si>
  <si>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</si>
  <si>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</si>
  <si>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</si>
  <si>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</si>
  <si>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</si>
  <si>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</si>
  <si>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</si>
  <si>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</si>
  <si>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</si>
  <si>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</si>
  <si>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</si>
  <si>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</si>
  <si>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</si>
  <si>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</si>
  <si>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</si>
  <si>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</si>
  <si>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</si>
  <si>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</si>
  <si>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</si>
  <si>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</si>
  <si>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</si>
  <si>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</si>
  <si>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</si>
  <si>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</si>
  <si>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</si>
  <si>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</si>
  <si>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</si>
  <si>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</si>
  <si>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</si>
  <si>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</si>
  <si>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</si>
  <si>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</si>
  <si>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</si>
  <si>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</si>
  <si>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</si>
  <si>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</si>
  <si>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</si>
  <si>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</si>
  <si>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</si>
  <si>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</si>
  <si>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</si>
  <si>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</si>
  <si>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</si>
  <si>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</si>
  <si>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</si>
  <si>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</si>
  <si>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</si>
  <si>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</si>
  <si>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</si>
  <si>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</si>
  <si>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</si>
  <si>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</si>
  <si>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</si>
  <si>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</si>
  <si>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</si>
  <si>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</si>
  <si>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</si>
  <si>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</si>
  <si>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</si>
  <si>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</si>
  <si>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</si>
  <si>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</si>
  <si>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</si>
  <si>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</si>
  <si>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</si>
  <si>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</si>
  <si>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</si>
  <si>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</si>
  <si>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</si>
  <si>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</si>
  <si>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</si>
  <si>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</si>
  <si>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</si>
  <si>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</si>
  <si>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</si>
  <si>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</si>
  <si>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</si>
  <si>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</si>
  <si>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</si>
  <si>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</si>
  <si>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</si>
  <si>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</si>
  <si>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</si>
  <si>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</si>
  <si>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</si>
  <si>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</si>
  <si>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</si>
  <si>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</si>
  <si>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</si>
  <si>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</si>
  <si>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</si>
  <si>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</si>
  <si>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</si>
  <si>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</si>
  <si>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</si>
  <si>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</si>
  <si>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</si>
  <si>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</si>
  <si>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</si>
  <si>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</si>
  <si>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</si>
  <si>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</si>
  <si>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</si>
  <si>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</si>
  <si>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</si>
  <si>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</si>
  <si>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</si>
  <si>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</si>
  <si>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</si>
  <si>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</si>
  <si>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</si>
  <si>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</si>
  <si>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</si>
  <si>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</si>
  <si>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</si>
  <si>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</si>
  <si>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</si>
  <si>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</si>
  <si>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</si>
  <si>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</si>
  <si>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</si>
  <si>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</si>
  <si>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</si>
  <si>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</si>
  <si>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</si>
  <si>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</si>
  <si>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</si>
  <si>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</si>
  <si>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</si>
  <si>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</si>
  <si>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</si>
  <si>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</si>
  <si>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</si>
  <si>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</si>
  <si>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</si>
  <si>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</si>
  <si>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</si>
  <si>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</si>
  <si>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</si>
  <si>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</si>
  <si>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</si>
  <si>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</si>
  <si>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</si>
  <si>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</si>
  <si>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</si>
  <si>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</si>
  <si>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</si>
  <si>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</si>
  <si>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</si>
  <si>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</si>
  <si>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</si>
  <si>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</si>
  <si>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</si>
  <si>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</si>
  <si>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</si>
  <si>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</si>
  <si>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</si>
  <si>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</si>
  <si>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</si>
  <si>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</si>
  <si>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</si>
  <si>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</si>
  <si>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</si>
  <si>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</si>
  <si>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</si>
  <si>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</si>
  <si>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</si>
  <si>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</si>
  <si>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</si>
  <si>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</si>
  <si>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</si>
  <si>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</si>
  <si>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</si>
  <si>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</si>
  <si>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</si>
  <si>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</si>
  <si>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</si>
  <si>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</si>
  <si>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</si>
  <si>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</si>
  <si>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</si>
  <si>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</si>
  <si>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</si>
  <si>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</si>
  <si>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</si>
  <si>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</si>
  <si>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</si>
  <si>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</si>
  <si>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</si>
  <si>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</si>
  <si>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</si>
  <si>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</si>
  <si>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</si>
  <si>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</si>
  <si>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</si>
  <si>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</si>
  <si>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</si>
  <si>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</si>
  <si>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</si>
  <si>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</si>
  <si>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</si>
  <si>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</si>
  <si>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</si>
  <si>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</si>
  <si>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</si>
  <si>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</si>
  <si>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</si>
  <si>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</si>
  <si>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</si>
  <si>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</si>
  <si>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</si>
  <si>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</si>
  <si>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</si>
  <si>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</si>
  <si>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</si>
  <si>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</si>
  <si>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</si>
  <si>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</si>
  <si>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</si>
  <si>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</si>
  <si>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</si>
  <si>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</si>
  <si>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</si>
  <si>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</si>
  <si>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</si>
  <si>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</si>
  <si>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</si>
  <si>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</si>
  <si>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</si>
  <si>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</si>
  <si>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</si>
  <si>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</si>
  <si>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</si>
  <si>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</si>
  <si>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</si>
  <si>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</si>
  <si>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</si>
  <si>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</si>
  <si>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</si>
  <si>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</si>
  <si>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</si>
  <si>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</si>
  <si>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</si>
  <si>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</si>
  <si>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</si>
  <si>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</si>
  <si>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</si>
  <si>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</si>
  <si>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</si>
  <si>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</si>
  <si>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</si>
  <si>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</si>
  <si>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</si>
  <si>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</si>
  <si>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</si>
  <si>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</si>
  <si>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</si>
  <si>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</si>
  <si>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</si>
  <si>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</si>
  <si>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</si>
  <si>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</si>
  <si>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</si>
  <si>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</si>
  <si>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</si>
  <si>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</si>
  <si>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</si>
  <si>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</si>
  <si>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</si>
  <si>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</si>
  <si>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</si>
  <si>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</si>
  <si>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</si>
  <si>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</si>
  <si>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</si>
  <si>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</si>
  <si>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</si>
  <si>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</si>
  <si>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</si>
  <si>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</si>
  <si>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</si>
  <si>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</si>
  <si>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</si>
  <si>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</si>
  <si>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</si>
  <si>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</si>
  <si>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</si>
  <si>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</si>
  <si>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</si>
  <si>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</si>
  <si>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</si>
  <si>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</si>
  <si>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</si>
  <si>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</si>
  <si>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</si>
  <si>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</si>
  <si>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</si>
  <si>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</si>
  <si>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</si>
  <si>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</si>
  <si>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</si>
  <si>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</si>
  <si>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</si>
  <si>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</si>
  <si>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</si>
  <si>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</si>
  <si>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</si>
  <si>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</si>
  <si>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</si>
  <si>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</si>
  <si>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</si>
  <si>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</si>
  <si>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</si>
  <si>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</si>
  <si>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</si>
  <si>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</si>
  <si>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</si>
  <si>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</si>
  <si>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</si>
  <si>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</si>
  <si>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</si>
  <si>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</si>
  <si>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</si>
  <si>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</si>
  <si>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</si>
  <si>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</si>
  <si>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</si>
  <si>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</si>
  <si>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</si>
  <si>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</si>
  <si>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</si>
  <si>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</si>
  <si>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</si>
  <si>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</si>
  <si>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</si>
  <si>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</si>
  <si>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</si>
  <si>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</si>
  <si>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</si>
  <si>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</si>
  <si>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</si>
  <si>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</si>
  <si>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</si>
  <si>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</si>
  <si>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</si>
  <si>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</si>
  <si>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</si>
  <si>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</si>
  <si>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</si>
  <si>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</si>
  <si>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</si>
  <si>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</si>
  <si>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</si>
  <si>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</si>
  <si>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</si>
  <si>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</si>
  <si>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</si>
  <si>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</si>
  <si>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</si>
  <si>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</si>
  <si>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</si>
  <si>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</si>
  <si>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</si>
  <si>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</si>
  <si>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</si>
  <si>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</si>
  <si>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</si>
  <si>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</si>
  <si>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</si>
  <si>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</si>
  <si>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</si>
  <si>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</si>
  <si>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</si>
  <si>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</si>
  <si>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</si>
  <si>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</si>
  <si>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</si>
  <si>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</si>
  <si>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</si>
  <si>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</si>
  <si>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</si>
  <si>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</si>
  <si>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</si>
  <si>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</si>
  <si>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</si>
  <si>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</si>
  <si>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</si>
  <si>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</si>
  <si>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</si>
  <si>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</si>
  <si>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</si>
  <si>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</si>
  <si>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</si>
  <si>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</si>
  <si>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</si>
  <si>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</si>
  <si>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</si>
  <si>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</si>
  <si>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</si>
  <si>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</si>
  <si>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</si>
  <si>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</si>
  <si>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</si>
  <si>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</si>
  <si>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</si>
  <si>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</si>
  <si>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</si>
  <si>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</si>
  <si>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</si>
  <si>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</si>
  <si>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</si>
  <si>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</si>
  <si>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</si>
  <si>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</si>
  <si>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</si>
  <si>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</si>
  <si>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</si>
  <si>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</si>
  <si>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</si>
  <si>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</si>
  <si>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</si>
  <si>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</si>
  <si>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</si>
  <si>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</si>
  <si>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</si>
  <si>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</si>
  <si>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</si>
  <si>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</si>
  <si>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</si>
  <si>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</si>
  <si>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</si>
  <si>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</si>
  <si>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</si>
  <si>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</si>
  <si>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</si>
  <si>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</si>
  <si>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</si>
  <si>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</si>
  <si>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</si>
  <si>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</si>
  <si>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</si>
  <si>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</si>
  <si>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</si>
  <si>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</si>
  <si>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</si>
  <si>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</si>
  <si>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</si>
  <si>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</si>
  <si>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</si>
  <si>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</si>
  <si>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</si>
  <si>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</si>
  <si>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</si>
  <si>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</si>
  <si>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</si>
  <si>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</si>
  <si>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</si>
  <si>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</si>
  <si>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</si>
  <si>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</si>
  <si>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</si>
  <si>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</si>
  <si>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</si>
  <si>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</si>
  <si>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</si>
  <si>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</si>
  <si>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</si>
  <si>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</si>
  <si>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</si>
  <si>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</si>
  <si>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</si>
  <si>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</si>
  <si>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</si>
  <si>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</si>
  <si>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</si>
  <si>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</si>
  <si>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</si>
  <si>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</si>
  <si>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</si>
  <si>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</si>
  <si>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</si>
  <si>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</si>
  <si>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</si>
  <si>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</si>
  <si>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</si>
  <si>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</si>
  <si>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</si>
  <si>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</si>
  <si>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</si>
  <si>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</si>
  <si>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</si>
  <si>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</si>
  <si>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</si>
  <si>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</si>
  <si>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</si>
  <si>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</si>
  <si>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</si>
  <si>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</si>
  <si>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</si>
  <si>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</si>
  <si>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</si>
  <si>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</si>
  <si>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</si>
  <si>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</si>
  <si>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</si>
  <si>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</si>
  <si>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</si>
  <si>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</si>
  <si>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</si>
  <si>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</si>
  <si>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</si>
  <si>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</si>
  <si>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</si>
  <si>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</si>
  <si>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</si>
  <si>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</si>
  <si>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</si>
  <si>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</si>
  <si>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</si>
  <si>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</si>
  <si>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</si>
  <si>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</si>
  <si>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</si>
  <si>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</si>
  <si>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</si>
  <si>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</si>
  <si>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</si>
  <si>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</si>
  <si>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</si>
  <si>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</si>
  <si>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</si>
  <si>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</si>
  <si>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</si>
  <si>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</si>
  <si>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</si>
  <si>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</si>
  <si>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</si>
  <si>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</si>
  <si>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</si>
  <si>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</si>
  <si>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</si>
  <si>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</si>
  <si>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</si>
  <si>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</si>
  <si>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</si>
  <si>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</si>
  <si>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</si>
  <si>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</si>
  <si>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</si>
  <si>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</si>
  <si>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</si>
  <si>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</si>
  <si>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</si>
  <si>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</si>
  <si>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</si>
  <si>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</si>
  <si>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</si>
  <si>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</si>
  <si>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</si>
  <si>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</si>
  <si>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</si>
  <si>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</si>
  <si>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</si>
  <si>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</si>
  <si>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</si>
  <si>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</si>
  <si>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</si>
  <si>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</si>
  <si>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</si>
  <si>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</si>
  <si>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</si>
  <si>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</si>
  <si>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</si>
  <si>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</si>
  <si>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</si>
  <si>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</si>
  <si>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</si>
  <si>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</si>
  <si>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</si>
  <si>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</si>
  <si>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</si>
  <si>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</si>
  <si>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</si>
  <si>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</si>
  <si>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</si>
  <si>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</si>
  <si>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</si>
  <si>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</si>
  <si>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</si>
  <si>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</si>
  <si>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</si>
  <si>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</si>
  <si>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</si>
  <si>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</si>
  <si>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</si>
  <si>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</si>
  <si>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</si>
  <si>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</si>
  <si>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</si>
  <si>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</si>
  <si>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</si>
  <si>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</si>
  <si>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</si>
  <si>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</si>
  <si>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</si>
  <si>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</si>
  <si>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</si>
  <si>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</si>
  <si>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</si>
  <si>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</si>
  <si>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</si>
  <si>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</si>
  <si>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</si>
  <si>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</si>
  <si>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</si>
  <si>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</si>
  <si>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</si>
  <si>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</si>
  <si>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</si>
  <si>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</si>
  <si>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</si>
  <si>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</si>
  <si>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</si>
  <si>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</si>
  <si>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</si>
  <si>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</si>
  <si>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</si>
  <si>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</si>
  <si>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</si>
  <si>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</si>
  <si>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</si>
  <si>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</si>
  <si>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</si>
  <si>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</si>
  <si>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</si>
  <si>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</si>
  <si>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</si>
  <si>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</si>
  <si>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</si>
  <si>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</si>
  <si>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</si>
  <si>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</si>
  <si>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</si>
  <si>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</si>
  <si>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</si>
  <si>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</si>
  <si>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</si>
  <si>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</si>
  <si>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</si>
  <si>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</si>
  <si>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</si>
  <si>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</si>
  <si>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</si>
  <si>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</si>
  <si>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</si>
  <si>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</si>
  <si>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</si>
  <si>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</si>
  <si>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</si>
  <si>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</si>
  <si>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</si>
  <si>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</si>
  <si>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</si>
  <si>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</si>
  <si>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</si>
  <si>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</si>
  <si>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</si>
  <si>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</si>
  <si>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</si>
  <si>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</si>
  <si>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</si>
  <si>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</si>
  <si>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</si>
  <si>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</si>
  <si>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</si>
  <si>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</si>
  <si>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</si>
  <si>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</si>
  <si>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</si>
  <si>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</si>
  <si>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</si>
  <si>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</si>
  <si>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</si>
  <si>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</si>
  <si>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</si>
  <si>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</si>
  <si>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</si>
  <si>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</si>
  <si>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</si>
  <si>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</si>
  <si>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</si>
  <si>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</si>
  <si>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</si>
  <si>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</si>
  <si>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</si>
  <si>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</si>
  <si>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</si>
  <si>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</si>
  <si>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</si>
  <si>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</si>
  <si>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</si>
  <si>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</si>
  <si>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</si>
  <si>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</si>
  <si>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</si>
  <si>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</si>
  <si>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</si>
  <si>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</si>
  <si>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</si>
  <si>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</si>
  <si>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</si>
  <si>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</si>
  <si>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</si>
  <si>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</si>
  <si>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</si>
  <si>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</si>
  <si>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</si>
  <si>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</si>
  <si>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</si>
  <si>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</si>
  <si>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</si>
  <si>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</si>
  <si>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</si>
  <si>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</si>
  <si>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</si>
  <si>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</si>
  <si>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</si>
  <si>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</si>
  <si>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</si>
  <si>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</si>
  <si>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</si>
  <si>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</si>
  <si>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</si>
  <si>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</si>
  <si>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</si>
  <si>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</si>
  <si>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</si>
  <si>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</si>
  <si>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</si>
  <si>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</si>
  <si>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</si>
  <si>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</si>
  <si>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</si>
  <si>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</si>
  <si>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</si>
  <si>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</si>
  <si>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</si>
  <si>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</si>
  <si>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</si>
  <si>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</si>
  <si>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</si>
  <si>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</si>
  <si>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</si>
  <si>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</si>
  <si>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</si>
  <si>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</si>
  <si>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</si>
  <si>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</si>
  <si>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</si>
  <si>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</si>
  <si>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</si>
  <si>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</si>
  <si>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</si>
  <si>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</si>
  <si>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</si>
  <si>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</si>
  <si>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</si>
  <si>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</si>
  <si>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</si>
  <si>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</si>
  <si>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</si>
  <si>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</si>
  <si>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</si>
  <si>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</si>
  <si>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</si>
  <si>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</si>
  <si>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</si>
  <si>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</si>
  <si>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</si>
  <si>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</si>
  <si>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</si>
  <si>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</si>
  <si>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</si>
  <si>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</si>
  <si>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</si>
  <si>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</si>
  <si>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</si>
  <si>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</si>
  <si>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</si>
  <si>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</si>
  <si>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</si>
  <si>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</si>
  <si>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</si>
  <si>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</si>
  <si>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</si>
  <si>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</si>
  <si>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</si>
  <si>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</si>
  <si>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</si>
  <si>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</si>
  <si>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</si>
  <si>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</si>
  <si>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</si>
  <si>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</si>
  <si>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</si>
  <si>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</si>
  <si>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</si>
  <si>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</si>
  <si>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</si>
  <si>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</si>
  <si>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</si>
  <si>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</si>
  <si>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</si>
  <si>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</si>
  <si>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</si>
  <si>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</si>
  <si>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</si>
  <si>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</si>
  <si>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</si>
  <si>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</si>
  <si>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</si>
  <si>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</si>
  <si>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</si>
  <si>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</si>
  <si>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</si>
  <si>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</si>
  <si>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</si>
  <si>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</si>
  <si>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</si>
  <si>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</si>
  <si>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</si>
  <si>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</si>
  <si>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</si>
  <si>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</si>
  <si>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</si>
  <si>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</si>
  <si>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</si>
  <si>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</si>
  <si>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</si>
  <si>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</si>
  <si>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</si>
  <si>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</si>
  <si>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</si>
  <si>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</si>
  <si>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</si>
  <si>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</si>
  <si>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</si>
  <si>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</si>
  <si>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</si>
  <si>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</si>
  <si>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</si>
  <si>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</si>
  <si>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</si>
  <si>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</si>
  <si>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</si>
  <si>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</si>
  <si>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</si>
  <si>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</si>
  <si>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</si>
  <si>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</si>
  <si>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</si>
  <si>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</si>
  <si>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</si>
  <si>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</si>
  <si>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</si>
  <si>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</si>
  <si>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</si>
  <si>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</si>
  <si>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</si>
  <si>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</si>
  <si>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</si>
  <si>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</si>
  <si>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</si>
  <si>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</si>
  <si>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</si>
  <si>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</si>
  <si>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</si>
  <si>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</si>
  <si>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</si>
  <si>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</si>
  <si>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</si>
  <si>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</si>
  <si>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</si>
  <si>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</si>
  <si>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</si>
  <si>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</si>
  <si>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</si>
  <si>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</si>
  <si>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</si>
  <si>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</si>
  <si>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</si>
  <si>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</si>
  <si>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</si>
  <si>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</si>
  <si>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</si>
  <si>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</si>
  <si>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</si>
  <si>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</si>
  <si>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</si>
  <si>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</si>
  <si>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</si>
  <si>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</si>
  <si>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</si>
  <si>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</si>
  <si>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</si>
  <si>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</si>
  <si>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</si>
  <si>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</si>
  <si>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</si>
  <si>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</si>
  <si>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</si>
  <si>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</si>
  <si>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</si>
  <si>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</si>
  <si>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</si>
  <si>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</si>
  <si>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</si>
  <si>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</si>
  <si>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</si>
  <si>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</si>
  <si>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</si>
  <si>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</si>
  <si>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</si>
  <si>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</si>
  <si>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</si>
  <si>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</si>
  <si>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</si>
  <si>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</si>
  <si>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</si>
  <si>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</si>
  <si>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</si>
  <si>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</si>
  <si>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</si>
  <si>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</si>
  <si>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</si>
  <si>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</si>
  <si>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</si>
  <si>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</si>
  <si>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</si>
  <si>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</si>
  <si>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</si>
  <si>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</si>
  <si>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</si>
  <si>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</si>
  <si>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</si>
  <si>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</si>
  <si>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</si>
  <si>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</si>
  <si>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</si>
  <si>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</si>
  <si>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</si>
  <si>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</si>
  <si>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</si>
  <si>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</si>
  <si>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</si>
  <si>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</si>
  <si>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</si>
  <si>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</si>
  <si>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</si>
  <si>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</si>
  <si>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</si>
  <si>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</si>
  <si>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</si>
  <si>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</si>
  <si>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</si>
  <si>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</si>
  <si>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</si>
  <si>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</si>
  <si>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</si>
  <si>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</si>
  <si>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</si>
  <si>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</si>
  <si>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</si>
  <si>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</si>
  <si>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</si>
  <si>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</si>
  <si>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</si>
  <si>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</si>
  <si>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</si>
  <si>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</si>
  <si>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</si>
  <si>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</si>
  <si>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</si>
  <si>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</si>
  <si>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</si>
  <si>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</si>
  <si>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</si>
  <si>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</si>
  <si>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</si>
  <si>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</si>
  <si>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</si>
  <si>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</si>
  <si>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</si>
  <si>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</si>
  <si>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</si>
  <si>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</si>
  <si>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</si>
  <si>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</si>
  <si>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</si>
  <si>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</si>
  <si>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</si>
  <si>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</si>
  <si>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</si>
  <si>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</si>
  <si>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</si>
  <si>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</si>
  <si>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</si>
  <si>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</si>
  <si>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</si>
  <si>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</si>
  <si>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</si>
  <si>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</si>
  <si>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</si>
  <si>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</si>
  <si>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</si>
  <si>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</si>
  <si>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</si>
  <si>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</si>
  <si>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</si>
  <si>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</si>
  <si>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</si>
  <si>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</si>
  <si>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</si>
  <si>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</si>
  <si>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</si>
  <si>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</si>
  <si>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</si>
  <si>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</si>
  <si>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</si>
  <si>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</si>
  <si>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</si>
  <si>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</si>
  <si>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</si>
  <si>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</si>
  <si>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</si>
  <si>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</si>
  <si>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</si>
  <si>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</si>
  <si>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</si>
  <si>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</si>
  <si>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</si>
  <si>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</si>
  <si>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</si>
  <si>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</si>
  <si>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</si>
  <si>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</si>
  <si>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</si>
  <si>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</si>
  <si>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</si>
  <si>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</si>
  <si>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</si>
  <si>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</si>
  <si>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</si>
  <si>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</si>
  <si>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</si>
  <si>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</si>
  <si>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</si>
  <si>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</si>
  <si>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</si>
  <si>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</si>
  <si>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</si>
  <si>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</si>
  <si>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</si>
  <si>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</si>
  <si>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</si>
  <si>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</si>
  <si>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</si>
  <si>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</si>
  <si>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</si>
  <si>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</si>
  <si>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</si>
  <si>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</si>
  <si>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</si>
  <si>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</si>
  <si>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</si>
  <si>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</si>
  <si>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</si>
  <si>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</si>
  <si>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</si>
  <si>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</si>
  <si>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</si>
  <si>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</si>
  <si>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</si>
  <si>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</si>
  <si>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</si>
  <si>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</si>
  <si>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</si>
  <si>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</si>
  <si>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</si>
  <si>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</si>
  <si>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</si>
  <si>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</si>
  <si>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</si>
  <si>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</si>
  <si>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</si>
  <si>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</si>
  <si>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</si>
  <si>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</si>
  <si>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</si>
  <si>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</si>
  <si>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</si>
  <si>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</si>
  <si>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</si>
  <si>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</si>
  <si>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</si>
  <si>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</si>
  <si>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</si>
  <si>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</si>
  <si>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</si>
  <si>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</si>
  <si>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</si>
  <si>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</si>
  <si>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</si>
  <si>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</si>
  <si>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</si>
  <si>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</si>
  <si>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</si>
  <si>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</si>
  <si>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</si>
  <si>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</si>
  <si>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</si>
  <si>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</si>
  <si>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</si>
  <si>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</si>
  <si>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</si>
  <si>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</si>
  <si>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</si>
  <si>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</si>
  <si>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</si>
  <si>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</si>
  <si>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</si>
  <si>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</si>
  <si>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</si>
  <si>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</si>
  <si>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</si>
  <si>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</si>
  <si>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</si>
  <si>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</si>
  <si>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</si>
  <si>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</si>
  <si>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</si>
  <si>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</si>
  <si>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</si>
  <si>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</si>
  <si>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</si>
  <si>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</si>
  <si>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</si>
  <si>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</si>
  <si>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</si>
  <si>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</si>
  <si>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</si>
  <si>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</si>
  <si>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</si>
  <si>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</si>
  <si>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</si>
  <si>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</si>
  <si>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</si>
  <si>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</si>
  <si>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</si>
  <si>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</si>
  <si>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</si>
  <si>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</si>
  <si>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</si>
  <si>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</si>
  <si>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</si>
  <si>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</si>
  <si>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</si>
  <si>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</si>
  <si>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</si>
  <si>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</si>
  <si>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</si>
  <si>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</si>
  <si>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</si>
  <si>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</si>
  <si>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</si>
  <si>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</si>
  <si>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</si>
  <si>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</si>
  <si>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</si>
  <si>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</si>
  <si>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</si>
  <si>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</si>
  <si>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</si>
  <si>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</si>
  <si>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</si>
  <si>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</si>
  <si>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</si>
  <si>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</si>
  <si>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</si>
  <si>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</si>
  <si>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</si>
  <si>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</si>
  <si>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</si>
  <si>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</si>
  <si>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</si>
  <si>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</si>
  <si>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</si>
  <si>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</si>
  <si>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</si>
  <si>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</si>
  <si>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</si>
  <si>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</si>
  <si>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</si>
  <si>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</si>
  <si>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</si>
  <si>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</si>
  <si>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</si>
  <si>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</si>
  <si>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</si>
  <si>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</si>
  <si>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</si>
  <si>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</si>
  <si>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</si>
  <si>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</si>
  <si>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</si>
  <si>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</si>
  <si>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</si>
  <si>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</si>
  <si>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</si>
  <si>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</si>
  <si>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</si>
  <si>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</si>
  <si>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</si>
  <si>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</si>
  <si>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</si>
  <si>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</si>
  <si>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</si>
  <si>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</si>
  <si>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</si>
  <si>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</si>
  <si>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</si>
  <si>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</si>
  <si>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</si>
  <si>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</si>
  <si>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</si>
  <si>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</si>
  <si>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</si>
  <si>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</si>
  <si>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</si>
  <si>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</si>
  <si>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</si>
  <si>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</si>
  <si>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</si>
  <si>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</si>
  <si>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</si>
  <si>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</si>
  <si>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</si>
  <si>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</si>
  <si>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</si>
  <si>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</si>
  <si>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</si>
  <si>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</si>
  <si>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</si>
  <si>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</si>
  <si>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</si>
  <si>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</si>
  <si>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</si>
  <si>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</si>
  <si>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</si>
  <si>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</si>
  <si>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</si>
  <si>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</si>
  <si>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</si>
  <si>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</si>
  <si>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</si>
  <si>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</si>
  <si>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</si>
  <si>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</si>
  <si>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</si>
  <si>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</si>
  <si>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</si>
  <si>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</si>
  <si>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</si>
  <si>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</si>
  <si>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</si>
  <si>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</si>
  <si>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</si>
  <si>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</si>
  <si>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</si>
  <si>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</si>
  <si>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</si>
  <si>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</si>
  <si>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</si>
  <si>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</si>
  <si>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</si>
  <si>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</si>
  <si>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</si>
  <si>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</si>
  <si>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</si>
  <si>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</si>
  <si>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</si>
  <si>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</si>
  <si>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</si>
  <si>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</si>
  <si>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</si>
  <si>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</si>
  <si>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</si>
  <si>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</si>
  <si>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</si>
  <si>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</si>
  <si>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</si>
  <si>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</si>
  <si>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</si>
  <si>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</si>
  <si>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</si>
  <si>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</si>
  <si>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</si>
  <si>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</si>
  <si>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</si>
  <si>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</si>
  <si>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</si>
  <si>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</si>
  <si>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</si>
  <si>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</si>
  <si>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</si>
  <si>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</si>
  <si>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</si>
  <si>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</si>
  <si>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</si>
  <si>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</si>
  <si>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</si>
  <si>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</si>
  <si>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</si>
  <si>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</si>
  <si>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</si>
  <si>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</si>
  <si>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</si>
  <si>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</si>
  <si>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</si>
  <si>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</si>
  <si>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</si>
  <si>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</si>
  <si>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</si>
  <si>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</si>
  <si>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</si>
  <si>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</si>
  <si>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</si>
  <si>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</si>
  <si>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</si>
  <si>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</si>
  <si>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</si>
  <si>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</si>
  <si>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</si>
  <si>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</si>
  <si>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</si>
  <si>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</si>
  <si>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</si>
  <si>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</si>
  <si>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</si>
  <si>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</si>
  <si>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</si>
  <si>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</si>
  <si>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</si>
  <si>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</si>
  <si>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</si>
  <si>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</si>
  <si>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</si>
  <si>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</si>
  <si>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</si>
  <si>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</si>
  <si>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</si>
  <si>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</si>
  <si>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</si>
  <si>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</si>
  <si>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</si>
  <si>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</si>
  <si>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</si>
  <si>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</si>
  <si>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</si>
  <si>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</si>
  <si>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</si>
  <si>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</si>
  <si>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</si>
  <si>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</si>
  <si>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</si>
  <si>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</si>
  <si>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</si>
  <si>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</si>
  <si>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</si>
  <si>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</si>
  <si>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</si>
  <si>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</si>
  <si>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</si>
  <si>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</si>
  <si>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</si>
  <si>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</si>
  <si>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</si>
  <si>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</si>
  <si>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</si>
  <si>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</si>
  <si>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</si>
  <si>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</si>
  <si>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</si>
  <si>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</si>
  <si>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</si>
  <si>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</si>
  <si>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</si>
  <si>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</si>
  <si>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</si>
  <si>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</si>
  <si>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</si>
  <si>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</si>
  <si>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</si>
  <si>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</si>
  <si>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</si>
  <si>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</si>
  <si>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</si>
  <si>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</si>
  <si>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</si>
  <si>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</si>
  <si>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</si>
  <si>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</si>
  <si>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</si>
  <si>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</si>
  <si>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</si>
  <si>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</si>
  <si>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</si>
  <si>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</si>
  <si>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</si>
  <si>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</si>
  <si>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</si>
  <si>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</si>
  <si>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</si>
  <si>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</si>
  <si>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</si>
  <si>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</si>
  <si>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</si>
  <si>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</si>
  <si>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</si>
  <si>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</si>
  <si>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</si>
  <si>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</si>
  <si>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</si>
  <si>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</si>
  <si>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</si>
  <si>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</si>
  <si>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</si>
  <si>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</si>
  <si>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</si>
  <si>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</si>
  <si>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</si>
  <si>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</si>
  <si>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</si>
  <si>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</si>
  <si>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</si>
  <si>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</si>
  <si>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</si>
  <si>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</si>
  <si>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</si>
  <si>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</si>
  <si>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</si>
  <si>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</si>
  <si>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</si>
  <si>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</si>
  <si>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</si>
  <si>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</si>
  <si>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</si>
  <si>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</si>
  <si>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</si>
  <si>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</si>
  <si>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</si>
  <si>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</si>
  <si>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</si>
  <si>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</si>
  <si>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</si>
  <si>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</si>
  <si>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</si>
  <si>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</si>
  <si>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</si>
  <si>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</si>
  <si>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</si>
  <si>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</si>
  <si>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</si>
  <si>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</si>
  <si>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</si>
  <si>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</si>
  <si>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</si>
  <si>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</si>
  <si>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</si>
  <si>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</si>
  <si>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</si>
  <si>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</si>
  <si>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</si>
  <si>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</si>
  <si>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</si>
  <si>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</si>
  <si>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</si>
  <si>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</si>
  <si>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</si>
  <si>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</si>
  <si>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</si>
  <si>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</si>
  <si>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</si>
  <si>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</si>
  <si>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</si>
  <si>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</si>
  <si>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</si>
  <si>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</si>
  <si>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</si>
  <si>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</si>
  <si>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</si>
  <si>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</si>
  <si>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</si>
  <si>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</si>
  <si>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</si>
  <si>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</si>
  <si>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</si>
  <si>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</si>
  <si>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</si>
  <si>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</si>
  <si>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</si>
  <si>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</si>
  <si>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</si>
  <si>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</si>
  <si>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</si>
  <si>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</si>
  <si>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</si>
  <si>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</si>
  <si>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</si>
  <si>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</si>
  <si>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</si>
  <si>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</si>
  <si>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</si>
  <si>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</si>
  <si>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</si>
  <si>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</si>
  <si>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</si>
  <si>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</si>
  <si>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</si>
  <si>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</si>
  <si>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</si>
  <si>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</si>
  <si>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</si>
  <si>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</si>
  <si>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</si>
  <si>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</si>
  <si>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</si>
  <si>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</si>
  <si>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</si>
  <si>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</si>
  <si>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</si>
  <si>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</si>
  <si>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</si>
  <si>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</si>
  <si>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</si>
  <si>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</si>
  <si>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</si>
  <si>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</si>
  <si>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</si>
  <si>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</si>
  <si>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</si>
  <si>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</si>
  <si>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</si>
  <si>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</si>
  <si>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</si>
  <si>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</si>
  <si>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</si>
  <si>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</si>
  <si>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</si>
  <si>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</si>
  <si>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</si>
  <si>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</si>
  <si>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</si>
  <si>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</si>
  <si>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</si>
  <si>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</si>
  <si>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</si>
  <si>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</si>
  <si>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</si>
  <si>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</si>
  <si>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</si>
  <si>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</si>
  <si>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</si>
  <si>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</si>
  <si>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</si>
  <si>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</si>
  <si>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</si>
  <si>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</si>
  <si>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</si>
  <si>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</si>
  <si>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</si>
  <si>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</si>
  <si>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</si>
  <si>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</si>
  <si>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</si>
  <si>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</si>
  <si>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</si>
  <si>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</si>
  <si>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</si>
  <si>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</si>
  <si>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</si>
  <si>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</si>
  <si>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</si>
  <si>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</si>
  <si>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</si>
  <si>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</si>
  <si>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</si>
  <si>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</si>
  <si>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</si>
  <si>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</si>
  <si>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</si>
  <si>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</si>
  <si>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</si>
  <si>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</si>
  <si>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</si>
  <si>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</si>
  <si>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</si>
  <si>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</si>
  <si>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</si>
  <si>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</si>
  <si>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</si>
  <si>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</si>
  <si>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</si>
  <si>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</si>
  <si>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</si>
  <si>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</si>
  <si>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</si>
  <si>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</si>
  <si>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</si>
  <si>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</si>
  <si>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</si>
  <si>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</si>
  <si>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</si>
  <si>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</si>
  <si>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</si>
  <si>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</si>
  <si>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</si>
  <si>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</si>
  <si>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</si>
  <si>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</si>
  <si>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</si>
  <si>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</si>
  <si>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</si>
  <si>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</si>
  <si>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</si>
  <si>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</si>
  <si>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</si>
  <si>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</si>
  <si>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</si>
  <si>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</si>
  <si>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</si>
  <si>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</si>
  <si>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</si>
  <si>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</si>
  <si>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</si>
  <si>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</si>
  <si>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</si>
  <si>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</si>
  <si>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</si>
  <si>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</si>
  <si>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</si>
  <si>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</si>
  <si>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</si>
  <si>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</si>
  <si>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</si>
  <si>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</si>
  <si>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</si>
  <si>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</si>
  <si>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</si>
  <si>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</si>
  <si>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</si>
  <si>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</si>
  <si>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</si>
  <si>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</si>
  <si>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</si>
  <si>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</si>
  <si>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</si>
  <si>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</si>
  <si>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</si>
  <si>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</si>
  <si>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</si>
  <si>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</si>
  <si>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</si>
  <si>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</si>
  <si>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</si>
  <si>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</si>
  <si>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</si>
  <si>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</si>
  <si>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</si>
  <si>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</si>
  <si>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</si>
  <si>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</si>
  <si>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</si>
  <si>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</si>
  <si>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</si>
  <si>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</si>
  <si>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</si>
  <si>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</si>
  <si>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</si>
  <si>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</si>
  <si>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</si>
  <si>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</si>
  <si>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</si>
  <si>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</si>
  <si>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</si>
  <si>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</si>
  <si>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</si>
  <si>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</si>
  <si>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</si>
  <si>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</si>
  <si>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</si>
  <si>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</si>
  <si>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</si>
  <si>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</si>
  <si>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</si>
  <si>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</si>
  <si>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</si>
  <si>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</si>
  <si>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</si>
  <si>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</si>
  <si>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</si>
  <si>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</si>
  <si>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</si>
  <si>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</si>
  <si>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</si>
  <si>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</si>
  <si>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</si>
  <si>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</si>
  <si>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</si>
  <si>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</si>
  <si>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</si>
  <si>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</si>
  <si>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</si>
  <si>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</si>
  <si>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</si>
  <si>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</si>
  <si>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</si>
  <si>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</si>
  <si>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</si>
  <si>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</si>
  <si>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</si>
  <si>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</si>
  <si>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</si>
  <si>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</si>
  <si>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</si>
  <si>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</si>
  <si>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</si>
  <si>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</si>
  <si>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</si>
  <si>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</si>
  <si>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</si>
  <si>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</si>
  <si>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</si>
  <si>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</si>
  <si>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</si>
  <si>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</si>
  <si>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</si>
  <si>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</si>
  <si>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</si>
  <si>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</si>
  <si>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</si>
  <si>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</si>
  <si>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</si>
  <si>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</si>
  <si>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</si>
  <si>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</si>
  <si>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</si>
  <si>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</si>
  <si>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</si>
  <si>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</si>
  <si>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</si>
  <si>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</si>
  <si>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</si>
  <si>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</si>
  <si>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</si>
  <si>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</si>
  <si>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</si>
  <si>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</si>
  <si>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</si>
  <si>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</si>
  <si>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</si>
  <si>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</si>
  <si>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</si>
  <si>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</si>
  <si>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</si>
  <si>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</si>
  <si>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</si>
  <si>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</si>
  <si>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</si>
  <si>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</si>
  <si>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</si>
  <si>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</si>
  <si>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</si>
  <si>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</si>
  <si>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</si>
  <si>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</si>
  <si>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</si>
  <si>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</si>
  <si>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</si>
  <si>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</si>
  <si>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</si>
  <si>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</si>
  <si>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</si>
  <si>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</si>
  <si>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</si>
  <si>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</si>
  <si>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</si>
  <si>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</si>
  <si>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</si>
  <si>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</si>
  <si>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</si>
  <si>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</si>
  <si>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</si>
  <si>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</si>
  <si>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</si>
  <si>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</si>
  <si>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</si>
  <si>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</si>
  <si>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</si>
  <si>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</si>
  <si>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</si>
  <si>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</si>
  <si>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</si>
  <si>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</si>
  <si>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</si>
  <si>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</si>
  <si>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</si>
  <si>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</si>
  <si>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</si>
  <si>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</si>
  <si>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</si>
  <si>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</si>
  <si>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</si>
  <si>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</si>
  <si>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</si>
  <si>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</si>
  <si>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</si>
  <si>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</si>
  <si>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</si>
  <si>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</si>
  <si>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</si>
  <si>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</si>
  <si>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</si>
  <si>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</si>
  <si>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</si>
  <si>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</si>
  <si>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</si>
  <si>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</si>
  <si>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</si>
  <si>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</si>
  <si>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</si>
  <si>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</si>
  <si>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</si>
  <si>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</si>
  <si>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</si>
  <si>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</si>
  <si>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</si>
  <si>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</si>
  <si>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</si>
  <si>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</si>
  <si>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</si>
  <si>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</si>
  <si>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</si>
  <si>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</si>
  <si>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</si>
  <si>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</si>
  <si>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</si>
  <si>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</si>
  <si>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</si>
  <si>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</si>
  <si>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</si>
  <si>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</si>
  <si>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</si>
  <si>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</si>
  <si>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</si>
  <si>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</si>
  <si>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</si>
  <si>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</si>
  <si>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</si>
  <si>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</si>
  <si>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</si>
  <si>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</si>
  <si>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</si>
  <si>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</si>
  <si>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</si>
  <si>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</si>
  <si>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</si>
  <si>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</si>
  <si>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</si>
  <si>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</si>
  <si>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</si>
  <si>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</si>
  <si>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</si>
  <si>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</si>
  <si>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</si>
  <si>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</si>
  <si>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</si>
  <si>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</si>
  <si>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</si>
  <si>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</si>
  <si>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</si>
  <si>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</si>
  <si>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</si>
  <si>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</si>
  <si>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</si>
  <si>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</si>
  <si>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</si>
  <si>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</si>
  <si>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</si>
  <si>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</si>
  <si>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</si>
  <si>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</si>
  <si>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</si>
  <si>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</si>
  <si>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</si>
  <si>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</si>
  <si>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</si>
  <si>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</si>
  <si>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</si>
  <si>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</si>
  <si>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</si>
  <si>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</si>
  <si>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</si>
  <si>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</si>
  <si>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</si>
  <si>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</si>
  <si>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</si>
  <si>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</si>
  <si>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</si>
  <si>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</si>
  <si>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</si>
  <si>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</si>
  <si>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</si>
  <si>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</si>
  <si>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</si>
  <si>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</si>
  <si>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</si>
  <si>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</si>
  <si>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</si>
  <si>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</si>
  <si>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</si>
  <si>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</si>
  <si>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</si>
  <si>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</si>
  <si>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</si>
  <si>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</si>
  <si>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</si>
  <si>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</si>
  <si>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</si>
  <si>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</si>
  <si>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</si>
  <si>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</si>
  <si>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</si>
  <si>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</si>
  <si>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</si>
  <si>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</si>
  <si>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</si>
  <si>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</si>
  <si>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</si>
  <si>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</si>
  <si>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</si>
  <si>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</si>
  <si>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</si>
  <si>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</si>
  <si>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</si>
  <si>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</si>
  <si>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</si>
  <si>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</si>
  <si>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</si>
  <si>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</si>
  <si>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</si>
  <si>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</si>
  <si>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</si>
  <si>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</si>
  <si>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</si>
  <si>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</si>
  <si>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</si>
  <si>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</si>
  <si>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</si>
  <si>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</si>
  <si>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</si>
  <si>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</si>
  <si>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</si>
  <si>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</si>
  <si>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</si>
  <si>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</si>
  <si>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</si>
  <si>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</si>
  <si>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</si>
  <si>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</si>
  <si>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</si>
  <si>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</si>
  <si>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</si>
  <si>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</si>
  <si>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</si>
  <si>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</si>
  <si>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</si>
  <si>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</si>
  <si>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</si>
  <si>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</si>
  <si>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</si>
  <si>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</si>
  <si>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</si>
  <si>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</si>
  <si>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</si>
  <si>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</si>
  <si>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</si>
  <si>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</si>
  <si>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</si>
  <si>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</si>
  <si>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</si>
  <si>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</si>
  <si>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</si>
  <si>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</si>
  <si>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</si>
  <si>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</si>
  <si>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</si>
  <si>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</si>
  <si>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</si>
  <si>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</si>
  <si>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</si>
  <si>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</si>
  <si>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</si>
  <si>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</si>
  <si>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</si>
  <si>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</si>
  <si>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</si>
  <si>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</si>
  <si>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</si>
  <si>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</si>
  <si>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</si>
  <si>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</si>
  <si>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</si>
  <si>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</si>
  <si>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</si>
  <si>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</si>
  <si>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</si>
  <si>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</si>
  <si>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</si>
  <si>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</si>
  <si>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</si>
  <si>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</si>
  <si>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</si>
  <si>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</si>
  <si>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</si>
  <si>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</si>
  <si>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</si>
  <si>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</si>
  <si>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</si>
  <si>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</si>
  <si>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</si>
  <si>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</si>
  <si>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</si>
  <si>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</si>
  <si>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</si>
  <si>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</si>
  <si>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</si>
  <si>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</si>
  <si>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</si>
  <si>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</si>
  <si>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</si>
  <si>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</si>
  <si>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</si>
  <si>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</si>
  <si>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</si>
  <si>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</si>
  <si>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</si>
  <si>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</si>
  <si>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</si>
  <si>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</si>
  <si>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</si>
  <si>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</si>
  <si>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</si>
  <si>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</si>
  <si>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</si>
  <si>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</si>
  <si>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</si>
  <si>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</si>
  <si>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</si>
  <si>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</si>
  <si>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</si>
  <si>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</si>
  <si>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</si>
  <si>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</si>
  <si>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</si>
  <si>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</si>
  <si>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</si>
  <si>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</si>
  <si>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</si>
  <si>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</si>
  <si>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</si>
  <si>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</si>
  <si>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</si>
  <si>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</si>
  <si>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</si>
  <si>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</si>
  <si>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</si>
  <si>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</si>
  <si>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</si>
  <si>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</si>
  <si>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</si>
  <si>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</si>
  <si>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</si>
  <si>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</si>
  <si>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</si>
  <si>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</si>
  <si>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</si>
  <si>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</si>
  <si>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</si>
  <si>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</si>
  <si>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</si>
  <si>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</si>
  <si>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</si>
  <si>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</si>
  <si>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</si>
  <si>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</si>
  <si>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</si>
  <si>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</si>
  <si>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</si>
  <si>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</si>
  <si>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</si>
  <si>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</si>
  <si>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</si>
  <si>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</si>
  <si>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</si>
  <si>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</si>
  <si>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</si>
  <si>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</si>
  <si>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</si>
  <si>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</si>
  <si>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</si>
  <si>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</si>
  <si>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</si>
  <si>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</si>
  <si>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</si>
  <si>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</si>
  <si>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</si>
  <si>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</si>
  <si>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</si>
  <si>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</si>
  <si>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</si>
  <si>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</si>
  <si>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</si>
  <si>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</si>
  <si>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</si>
  <si>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</si>
  <si>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</si>
  <si>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</si>
  <si>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</si>
  <si>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</si>
  <si>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</si>
  <si>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</si>
  <si>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</si>
  <si>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</si>
  <si>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</si>
  <si>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</si>
  <si>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</si>
  <si>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</si>
  <si>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</si>
  <si>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</si>
  <si>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</si>
  <si>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</si>
  <si>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</si>
  <si>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</si>
  <si>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</si>
  <si>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</si>
  <si>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</si>
  <si>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</si>
  <si>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</si>
  <si>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</si>
  <si>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</si>
  <si>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</si>
  <si>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</si>
  <si>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</si>
  <si>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</si>
  <si>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</si>
  <si>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</si>
  <si>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</si>
  <si>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</si>
  <si>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</si>
  <si>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</si>
  <si>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</si>
  <si>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</si>
  <si>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</si>
  <si>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</si>
  <si>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</si>
  <si>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</si>
  <si>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</si>
  <si>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</si>
  <si>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</si>
  <si>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</si>
  <si>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</si>
  <si>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</si>
  <si>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</si>
  <si>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</si>
  <si>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</si>
  <si>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</si>
  <si>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</si>
  <si>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</si>
  <si>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</si>
  <si>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</si>
  <si>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</si>
  <si>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</si>
  <si>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</si>
  <si>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</si>
  <si>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</si>
  <si>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</si>
  <si>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</si>
  <si>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</si>
  <si>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</si>
  <si>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</si>
  <si>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</si>
  <si>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</si>
  <si>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</si>
  <si>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</si>
  <si>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</si>
  <si>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</si>
  <si>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</si>
  <si>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</si>
  <si>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</si>
  <si>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</si>
  <si>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</si>
  <si>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</si>
  <si>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</si>
  <si>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</si>
  <si>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</si>
  <si>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</si>
  <si>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</si>
  <si>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</si>
  <si>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</si>
  <si>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</si>
  <si>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</si>
  <si>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</si>
  <si>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</si>
  <si>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</si>
  <si>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</si>
  <si>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</si>
  <si>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</si>
  <si>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</si>
  <si>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</si>
  <si>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</si>
  <si>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</si>
  <si>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</si>
  <si>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</si>
  <si>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</si>
  <si>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</si>
  <si>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</si>
  <si>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</si>
  <si>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</si>
  <si>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</si>
  <si>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</si>
  <si>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</si>
  <si>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</si>
  <si>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</si>
  <si>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</si>
  <si>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</si>
  <si>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</si>
  <si>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</si>
  <si>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</si>
  <si>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</si>
  <si>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</si>
  <si>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</si>
  <si>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</si>
  <si>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</si>
  <si>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</si>
  <si>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</si>
  <si>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</si>
  <si>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</si>
  <si>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</si>
  <si>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</si>
  <si>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</si>
  <si>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</si>
  <si>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</si>
  <si>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</si>
  <si>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</si>
  <si>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</si>
  <si>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</si>
  <si>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</si>
  <si>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</si>
  <si>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</si>
  <si>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</si>
  <si>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</si>
  <si>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</si>
  <si>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</si>
  <si>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</si>
  <si>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</si>
  <si>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</si>
  <si>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</si>
  <si>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</si>
  <si>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</si>
  <si>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</si>
  <si>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</si>
  <si>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</si>
  <si>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</si>
  <si>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</si>
  <si>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</si>
  <si>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</si>
  <si>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</si>
  <si>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</si>
  <si>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</si>
  <si>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</si>
  <si>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</si>
  <si>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</si>
  <si>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</si>
  <si>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</si>
  <si>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</si>
  <si>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</si>
  <si>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</si>
  <si>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</si>
  <si>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</si>
  <si>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</si>
  <si>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</si>
  <si>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</si>
  <si>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</si>
  <si>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</si>
  <si>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</si>
  <si>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</si>
  <si>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</si>
  <si>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</si>
  <si>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</si>
  <si>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</si>
  <si>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</si>
  <si>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</si>
  <si>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</si>
  <si>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</si>
  <si>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</si>
  <si>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</si>
  <si>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</si>
  <si>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</si>
  <si>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</si>
  <si>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</si>
  <si>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</si>
  <si>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</si>
  <si>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</si>
  <si>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</si>
  <si>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</si>
  <si>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</si>
  <si>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</si>
  <si>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</si>
  <si>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</si>
  <si>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</si>
  <si>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</si>
  <si>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</si>
  <si>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</si>
  <si>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</si>
  <si>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</si>
  <si>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</si>
  <si>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</si>
  <si>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</si>
  <si>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</si>
  <si>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</si>
  <si>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</si>
  <si>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</si>
  <si>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</si>
  <si>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</si>
  <si>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</si>
  <si>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</si>
  <si>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</si>
  <si>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</si>
  <si>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</si>
  <si>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</si>
  <si>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</si>
  <si>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</si>
  <si>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</si>
  <si>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</si>
  <si>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</si>
  <si>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</si>
  <si>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</si>
  <si>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</si>
  <si>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</si>
  <si>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</si>
  <si>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</si>
  <si>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</si>
  <si>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</si>
  <si>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</si>
  <si>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</si>
  <si>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</si>
  <si>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</si>
  <si>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</si>
  <si>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</si>
  <si>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</si>
  <si>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</si>
  <si>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</si>
  <si>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</si>
  <si>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</si>
  <si>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</si>
  <si>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</si>
  <si>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</si>
  <si>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</si>
  <si>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</si>
  <si>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</si>
  <si>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</si>
  <si>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</si>
  <si>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</si>
  <si>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</si>
  <si>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</si>
  <si>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</si>
  <si>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</si>
  <si>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</si>
  <si>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</si>
  <si>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</si>
  <si>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</si>
  <si>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</si>
  <si>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</si>
  <si>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</si>
  <si>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</si>
  <si>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</si>
  <si>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</si>
  <si>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</si>
  <si>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</si>
  <si>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</si>
  <si>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</si>
  <si>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</si>
  <si>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</si>
  <si>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</si>
  <si>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</si>
  <si>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</si>
  <si>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</si>
  <si>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</si>
  <si>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</si>
  <si>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</si>
  <si>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</si>
  <si>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</si>
  <si>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</si>
  <si>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</si>
  <si>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</si>
  <si>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</si>
  <si>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</si>
  <si>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</si>
  <si>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</si>
  <si>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</si>
  <si>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</si>
  <si>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</si>
  <si>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</si>
  <si>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</si>
  <si>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</si>
  <si>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</si>
  <si>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</si>
  <si>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</si>
  <si>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</si>
  <si>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</si>
  <si>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</si>
  <si>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</si>
  <si>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</si>
  <si>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</si>
  <si>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</si>
  <si>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</si>
  <si>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</si>
  <si>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</si>
  <si>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</si>
  <si>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</si>
  <si>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</si>
  <si>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</si>
  <si>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</si>
  <si>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</si>
  <si>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</si>
  <si>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</si>
  <si>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</si>
  <si>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</si>
  <si>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</si>
  <si>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</si>
  <si>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</si>
  <si>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</si>
  <si>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</si>
  <si>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</si>
  <si>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</si>
  <si>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</si>
  <si>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</si>
  <si>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</si>
  <si>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</si>
  <si>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</si>
  <si>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</si>
  <si>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</si>
  <si>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</si>
  <si>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</si>
  <si>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</si>
  <si>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</si>
  <si>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</si>
  <si>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</si>
  <si>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</si>
  <si>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</si>
  <si>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</si>
  <si>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</si>
  <si>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</si>
  <si>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</si>
  <si>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</si>
  <si>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</si>
  <si>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</si>
  <si>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</si>
  <si>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</si>
  <si>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</si>
  <si>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</si>
  <si>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</si>
  <si>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</si>
  <si>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</si>
  <si>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</si>
  <si>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</si>
  <si>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</si>
  <si>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</si>
  <si>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</si>
  <si>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</si>
  <si>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</si>
  <si>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</si>
  <si>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</si>
  <si>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</si>
  <si>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</si>
  <si>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</si>
  <si>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</si>
  <si>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</si>
  <si>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</si>
  <si>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</si>
  <si>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</si>
  <si>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</si>
  <si>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</si>
  <si>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</si>
  <si>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</si>
  <si>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</si>
  <si>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</si>
  <si>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</si>
  <si>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</si>
  <si>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</si>
  <si>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</si>
  <si>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</si>
  <si>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</si>
  <si>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</si>
  <si>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</si>
  <si>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</si>
  <si>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</si>
  <si>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</si>
  <si>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</si>
  <si>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</si>
  <si>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</si>
  <si>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</si>
  <si>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</si>
  <si>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</si>
  <si>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</si>
  <si>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</si>
  <si>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</si>
  <si>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</si>
  <si>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</si>
  <si>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</si>
  <si>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</si>
  <si>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</si>
  <si>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</si>
  <si>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</si>
  <si>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</si>
  <si>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</si>
  <si>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</si>
  <si>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</si>
  <si>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</si>
  <si>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</si>
  <si>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</si>
  <si>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</si>
  <si>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</si>
  <si>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</si>
  <si>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</si>
  <si>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</si>
  <si>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</si>
  <si>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</si>
  <si>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</si>
  <si>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</si>
  <si>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</si>
  <si>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</si>
  <si>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</si>
  <si>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</si>
  <si>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</si>
  <si>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</si>
  <si>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</si>
  <si>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</si>
  <si>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</si>
  <si>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</si>
  <si>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</si>
  <si>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</si>
  <si>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</si>
  <si>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</si>
  <si>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</si>
  <si>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</si>
  <si>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</si>
  <si>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</si>
  <si>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</si>
  <si>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</si>
  <si>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</si>
  <si>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</si>
  <si>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</si>
  <si>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</si>
  <si>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</si>
  <si>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</si>
  <si>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</si>
  <si>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</si>
  <si>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</si>
  <si>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</si>
  <si>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</si>
  <si>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</si>
  <si>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</si>
  <si>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</si>
  <si>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</si>
  <si>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</si>
  <si>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</si>
  <si>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</si>
  <si>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</si>
  <si>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</si>
  <si>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</si>
  <si>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</si>
  <si>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</si>
  <si>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</si>
  <si>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</si>
  <si>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</si>
  <si>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</si>
  <si>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</si>
  <si>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</si>
  <si>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</si>
  <si>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</si>
  <si>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</si>
  <si>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</si>
  <si>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</si>
  <si>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</si>
  <si>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</si>
  <si>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</si>
  <si>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</si>
  <si>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</si>
  <si>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</si>
  <si>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</si>
  <si>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</si>
  <si>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</si>
  <si>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</si>
  <si>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</si>
  <si>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</si>
  <si>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</si>
  <si>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</si>
  <si>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</si>
  <si>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</si>
  <si>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</si>
  <si>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</si>
  <si>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</si>
  <si>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</si>
  <si>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</si>
  <si>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</si>
  <si>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</si>
  <si>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</si>
  <si>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</si>
  <si>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</si>
  <si>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</si>
  <si>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</si>
  <si>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</si>
  <si>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</si>
  <si>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</si>
  <si>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</si>
  <si>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</si>
  <si>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</si>
  <si>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</si>
  <si>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</si>
  <si>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</si>
  <si>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</si>
  <si>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</si>
  <si>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</si>
  <si>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</si>
  <si>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</si>
  <si>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</si>
  <si>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</si>
  <si>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</si>
  <si>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</si>
  <si>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</si>
  <si>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</si>
  <si>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</si>
  <si>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</si>
  <si>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</si>
  <si>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</si>
  <si>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</si>
  <si>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</si>
  <si>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</si>
  <si>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</si>
  <si>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</si>
  <si>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</si>
  <si>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</si>
  <si>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</si>
  <si>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</si>
  <si>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</si>
  <si>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</si>
  <si>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</si>
  <si>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</si>
  <si>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</si>
  <si>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</si>
  <si>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</si>
  <si>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</si>
  <si>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</si>
  <si>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</si>
  <si>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</si>
  <si>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</si>
  <si>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</si>
  <si>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</si>
  <si>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</si>
  <si>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</si>
  <si>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</si>
  <si>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</si>
  <si>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</si>
  <si>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</si>
  <si>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</si>
  <si>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</si>
  <si>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</si>
  <si>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</si>
  <si>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</si>
  <si>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</si>
  <si>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</si>
  <si>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</si>
  <si>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</si>
  <si>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</si>
  <si>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</si>
  <si>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</si>
  <si>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</si>
  <si>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</si>
  <si>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</si>
  <si>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</si>
  <si>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</si>
  <si>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</si>
  <si>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</si>
  <si>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</si>
  <si>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</si>
  <si>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</si>
  <si>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</si>
  <si>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</si>
  <si>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</si>
  <si>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</si>
  <si>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</si>
  <si>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</si>
  <si>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</si>
  <si>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</si>
  <si>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</si>
  <si>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</si>
  <si>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</si>
  <si>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</si>
  <si>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</si>
  <si>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</si>
  <si>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</si>
  <si>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</si>
  <si>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</si>
  <si>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</si>
  <si>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</si>
  <si>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</si>
  <si>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</si>
  <si>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</si>
  <si>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</si>
  <si>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</si>
  <si>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</si>
  <si>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</si>
  <si>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</si>
  <si>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</si>
  <si>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</si>
  <si>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</si>
  <si>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</si>
  <si>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</si>
  <si>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</si>
  <si>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</si>
  <si>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</si>
  <si>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</si>
  <si>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</si>
  <si>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</si>
  <si>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</si>
  <si>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</si>
  <si>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</si>
  <si>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</si>
  <si>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</si>
  <si>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</si>
  <si>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</si>
  <si>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</si>
  <si>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</si>
  <si>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</si>
  <si>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</si>
  <si>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</si>
  <si>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</si>
  <si>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</si>
  <si>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</si>
  <si>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</si>
  <si>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</si>
  <si>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</si>
  <si>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</si>
  <si>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</si>
  <si>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</si>
  <si>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</si>
  <si>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</si>
  <si>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</si>
  <si>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</si>
  <si>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</si>
  <si>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</si>
  <si>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</si>
  <si>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</si>
  <si>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</si>
  <si>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</si>
  <si>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</si>
  <si>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</si>
  <si>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</si>
  <si>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</si>
  <si>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</si>
  <si>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</si>
  <si>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</si>
  <si>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</si>
  <si>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</si>
  <si>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</si>
  <si>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</si>
  <si>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</si>
  <si>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</si>
  <si>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</si>
  <si>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</si>
  <si>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</si>
  <si>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</si>
  <si>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</si>
  <si>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</si>
  <si>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</si>
  <si>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</si>
  <si>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</si>
  <si>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</si>
  <si>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</si>
  <si>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</si>
  <si>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</si>
  <si>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</si>
  <si>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</si>
  <si>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</si>
  <si>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</si>
  <si>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</si>
  <si>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</si>
  <si>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</si>
  <si>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</si>
  <si>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</si>
  <si>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</si>
  <si>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</si>
  <si>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</si>
  <si>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</si>
  <si>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</si>
  <si>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</si>
  <si>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</si>
  <si>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</si>
  <si>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</si>
  <si>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</si>
  <si>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</si>
  <si>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</si>
  <si>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</si>
  <si>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</si>
  <si>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</si>
  <si>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</si>
  <si>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</si>
  <si>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</si>
  <si>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</si>
  <si>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</si>
  <si>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</si>
  <si>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</si>
  <si>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</si>
  <si>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</si>
  <si>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</si>
  <si>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</si>
  <si>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</si>
  <si>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</si>
  <si>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</si>
  <si>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</si>
  <si>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</si>
  <si>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</si>
  <si>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</si>
  <si>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</si>
  <si>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</si>
  <si>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</si>
  <si>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</si>
  <si>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</si>
  <si>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</si>
  <si>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</si>
  <si>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</si>
  <si>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</si>
  <si>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</si>
  <si>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</si>
  <si>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</si>
  <si>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</si>
  <si>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</si>
  <si>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</si>
  <si>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</si>
  <si>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</si>
  <si>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</si>
  <si>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</si>
  <si>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</si>
  <si>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</si>
  <si>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</si>
  <si>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</si>
  <si>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</si>
  <si>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</si>
  <si>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</si>
  <si>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</si>
  <si>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</si>
  <si>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</si>
  <si>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</si>
  <si>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</si>
  <si>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</si>
  <si>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</si>
  <si>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</si>
  <si>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</si>
  <si>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</si>
  <si>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</si>
  <si>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</si>
  <si>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</si>
  <si>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</si>
  <si>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</si>
  <si>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</si>
  <si>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</si>
  <si>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</si>
  <si>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</si>
  <si>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</si>
  <si>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</si>
  <si>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</si>
  <si>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</si>
  <si>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</si>
  <si>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</si>
  <si>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</si>
  <si>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</si>
  <si>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</si>
  <si>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</si>
  <si>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</si>
  <si>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</si>
  <si>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</si>
  <si>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</si>
  <si>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</si>
  <si>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</si>
  <si>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</si>
  <si>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</si>
  <si>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</si>
  <si>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</si>
  <si>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</si>
  <si>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</si>
  <si>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</si>
  <si>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</si>
  <si>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</si>
  <si>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</si>
  <si>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</si>
  <si>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</si>
  <si>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</si>
  <si>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</si>
  <si>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</si>
  <si>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</si>
  <si>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</si>
  <si>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</si>
  <si>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</si>
  <si>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</si>
  <si>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</si>
  <si>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</si>
  <si>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</si>
  <si>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</si>
  <si>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</si>
  <si>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</si>
  <si>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</si>
  <si>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</si>
  <si>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</si>
  <si>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</si>
  <si>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</si>
  <si>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</si>
  <si>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</si>
  <si>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</si>
  <si>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</si>
  <si>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</si>
  <si>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</si>
  <si>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</si>
  <si>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</si>
  <si>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</si>
  <si>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</si>
  <si>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</si>
  <si>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</si>
  <si>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</si>
  <si>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</si>
  <si>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</si>
  <si>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</si>
  <si>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</si>
  <si>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</si>
  <si>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</si>
  <si>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</si>
  <si>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</si>
  <si>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</si>
  <si>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</si>
  <si>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</si>
  <si>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</si>
  <si>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</si>
  <si>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</si>
  <si>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</si>
  <si>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</si>
  <si>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</si>
  <si>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</si>
  <si>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</si>
  <si>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</si>
  <si>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</si>
  <si>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</si>
  <si>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</si>
  <si>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</si>
  <si>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</si>
  <si>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</si>
  <si>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</si>
  <si>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</si>
  <si>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</si>
  <si>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</si>
  <si>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</si>
  <si>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</si>
  <si>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</si>
  <si>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</si>
  <si>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</si>
  <si>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</si>
  <si>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</si>
  <si>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</si>
  <si>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</si>
  <si>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</si>
  <si>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</si>
  <si>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</si>
  <si>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</si>
  <si>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</si>
  <si>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</si>
  <si>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</si>
  <si>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</si>
  <si>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</si>
  <si>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</si>
  <si>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</si>
  <si>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</si>
  <si>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</si>
  <si>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</si>
  <si>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</si>
  <si>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</si>
  <si>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</si>
  <si>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</si>
  <si>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</si>
  <si>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</si>
  <si>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</si>
  <si>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</si>
  <si>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</si>
  <si>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</si>
  <si>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</si>
  <si>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</si>
  <si>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</si>
  <si>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</si>
  <si>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</si>
  <si>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</si>
  <si>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</si>
  <si>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</si>
  <si>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</si>
  <si>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</si>
  <si>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</si>
  <si>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</si>
  <si>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</si>
  <si>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</si>
  <si>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</si>
  <si>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</si>
  <si>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</si>
  <si>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</si>
  <si>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</si>
  <si>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</si>
  <si>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</si>
  <si>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</si>
  <si>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</si>
  <si>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</si>
  <si>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</si>
  <si>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</si>
  <si>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</si>
  <si>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</si>
  <si>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</si>
  <si>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</si>
  <si>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</si>
  <si>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</si>
  <si>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</si>
  <si>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</si>
  <si>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</si>
  <si>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</si>
  <si>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</si>
  <si>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</si>
  <si>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</si>
  <si>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</si>
  <si>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</si>
  <si>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</si>
  <si>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</si>
  <si>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</si>
  <si>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</si>
  <si>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</si>
  <si>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</si>
  <si>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</si>
  <si>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</si>
  <si>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</si>
  <si>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</si>
  <si>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</si>
  <si>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</si>
  <si>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</si>
  <si>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</si>
  <si>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</si>
  <si>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</si>
  <si>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</si>
  <si>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</si>
  <si>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</si>
  <si>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</si>
  <si>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</si>
  <si>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</si>
  <si>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</si>
  <si>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</si>
  <si>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</si>
  <si>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</si>
  <si>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</si>
  <si>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</si>
  <si>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</si>
  <si>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</si>
  <si>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</si>
  <si>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</si>
  <si>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</si>
  <si>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</si>
  <si>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</si>
  <si>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</si>
  <si>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</si>
  <si>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</si>
  <si>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</si>
  <si>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</si>
  <si>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</si>
  <si>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</si>
  <si>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</si>
  <si>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</si>
  <si>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</si>
  <si>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</si>
  <si>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</si>
  <si>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</si>
  <si>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</si>
  <si>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</si>
  <si>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</si>
  <si>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</si>
  <si>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</si>
  <si>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</si>
  <si>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</si>
  <si>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</si>
  <si>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</si>
  <si>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</si>
  <si>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</si>
  <si>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</si>
  <si>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</si>
  <si>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</si>
  <si>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</si>
  <si>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</si>
  <si>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</si>
  <si>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</si>
  <si>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</si>
  <si>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</si>
  <si>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</si>
  <si>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</si>
  <si>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</si>
  <si>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</si>
  <si>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</si>
  <si>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</si>
  <si>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</si>
  <si>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</si>
  <si>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</si>
  <si>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</si>
  <si>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</si>
  <si>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</si>
  <si>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</si>
  <si>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</si>
  <si>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</si>
  <si>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</si>
  <si>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</si>
  <si>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</si>
  <si>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</si>
  <si>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</si>
  <si>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</si>
  <si>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</si>
  <si>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</si>
  <si>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</si>
  <si>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</si>
  <si>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</si>
  <si>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</si>
  <si>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</si>
  <si>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</si>
  <si>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</si>
  <si>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</si>
  <si>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</si>
  <si>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</si>
  <si>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</si>
  <si>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</si>
  <si>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</si>
  <si>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</si>
  <si>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</si>
  <si>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</si>
  <si>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</si>
  <si>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</si>
  <si>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</si>
  <si>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</si>
  <si>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</si>
  <si>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</si>
  <si>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</si>
  <si>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</si>
  <si>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</si>
  <si>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</si>
  <si>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</si>
  <si>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</si>
  <si>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</si>
  <si>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</si>
  <si>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</si>
  <si>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</si>
  <si>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</si>
  <si>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</si>
  <si>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</si>
  <si>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</si>
  <si>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</si>
  <si>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</si>
  <si>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</si>
  <si>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</si>
  <si>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</si>
  <si>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</si>
  <si>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</si>
  <si>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</si>
  <si>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</si>
  <si>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</si>
  <si>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</si>
  <si>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</si>
  <si>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</si>
  <si>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</si>
  <si>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</si>
  <si>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</si>
  <si>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</si>
  <si>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</si>
  <si>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</si>
  <si>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</si>
  <si>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</si>
  <si>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</si>
  <si>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</si>
  <si>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</si>
  <si>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</si>
  <si>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</si>
  <si>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</si>
  <si>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</si>
  <si>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</si>
  <si>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</si>
  <si>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</si>
  <si>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</si>
  <si>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</si>
  <si>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</si>
  <si>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</si>
  <si>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</si>
  <si>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</si>
  <si>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</si>
  <si>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</si>
  <si>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</si>
  <si>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</si>
  <si>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</si>
  <si>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</si>
  <si>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</si>
  <si>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</si>
  <si>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</si>
  <si>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</si>
  <si>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</si>
  <si>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</si>
  <si>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</si>
  <si>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</si>
  <si>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</si>
  <si>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</si>
  <si>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</si>
  <si>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</si>
  <si>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</si>
  <si>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</si>
  <si>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</si>
  <si>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</si>
  <si>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</si>
  <si>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</si>
  <si>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</si>
  <si>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</si>
  <si>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</si>
  <si>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</si>
  <si>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</si>
  <si>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</si>
  <si>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</si>
  <si>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</si>
  <si>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</si>
  <si>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</si>
  <si>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</si>
  <si>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</si>
  <si>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</si>
  <si>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</si>
  <si>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</si>
  <si>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</si>
  <si>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</si>
  <si>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</si>
  <si>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</si>
  <si>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</si>
  <si>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</si>
  <si>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</si>
  <si>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</si>
  <si>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</si>
  <si>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</si>
  <si>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</si>
  <si>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</si>
  <si>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</si>
  <si>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</si>
  <si>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</si>
  <si>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</si>
  <si>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</si>
  <si>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</si>
  <si>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</si>
  <si>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</si>
  <si>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</si>
  <si>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</si>
  <si>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</si>
  <si>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</si>
  <si>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</si>
  <si>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</si>
  <si>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</si>
  <si>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</si>
  <si>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</si>
  <si>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</si>
  <si>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</si>
  <si>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</si>
  <si>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</si>
  <si>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</si>
  <si>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</si>
  <si>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</si>
  <si>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</si>
  <si>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</si>
  <si>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</si>
  <si>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</si>
  <si>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</si>
  <si>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</si>
  <si>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</si>
  <si>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</si>
  <si>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</si>
  <si>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</si>
  <si>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</si>
  <si>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</si>
  <si>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</si>
  <si>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</si>
  <si>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</si>
  <si>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</si>
  <si>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</si>
  <si>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</si>
  <si>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</si>
  <si>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</si>
  <si>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</si>
  <si>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</si>
  <si>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</si>
  <si>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</si>
  <si>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</si>
  <si>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</si>
  <si>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</si>
  <si>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</si>
  <si>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</si>
  <si>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</si>
  <si>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</si>
  <si>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</si>
  <si>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</si>
  <si>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</si>
  <si>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</si>
  <si>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</si>
  <si>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</si>
  <si>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</si>
  <si>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</si>
  <si>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</si>
  <si>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</si>
  <si>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</si>
  <si>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</si>
  <si>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</si>
  <si>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</si>
  <si>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</si>
  <si>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</si>
  <si>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</si>
  <si>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</si>
  <si>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</si>
  <si>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</si>
  <si>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</si>
  <si>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</si>
  <si>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</si>
  <si>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</si>
  <si>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</si>
  <si>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</si>
  <si>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</si>
  <si>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</si>
  <si>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</si>
  <si>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</si>
  <si>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</si>
  <si>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</si>
  <si>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</si>
  <si>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</si>
  <si>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</si>
  <si>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</si>
  <si>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</si>
  <si>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</si>
  <si>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</si>
  <si>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</si>
  <si>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</si>
  <si>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</si>
  <si>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</si>
  <si>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</si>
  <si>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</si>
  <si>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</si>
  <si>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</si>
  <si>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</si>
  <si>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</si>
  <si>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</si>
  <si>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</si>
  <si>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</si>
  <si>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</si>
  <si>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</si>
  <si>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</si>
  <si>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</si>
  <si>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</si>
  <si>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</si>
  <si>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</si>
  <si>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</si>
  <si>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</si>
  <si>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</si>
  <si>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</si>
  <si>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</si>
  <si>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</si>
  <si>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</si>
  <si>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</si>
  <si>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</si>
  <si>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</si>
  <si>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</si>
  <si>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</si>
  <si>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</si>
  <si>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</si>
  <si>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</si>
  <si>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</si>
  <si>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</si>
  <si>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</si>
  <si>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</si>
  <si>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</si>
  <si>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</si>
  <si>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</si>
  <si>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</si>
  <si>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</si>
  <si>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</si>
  <si>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</si>
  <si>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</si>
  <si>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</si>
  <si>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</si>
  <si>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</si>
  <si>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</si>
  <si>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</si>
  <si>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</si>
  <si>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</si>
  <si>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</si>
  <si>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</si>
  <si>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</si>
  <si>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</si>
  <si>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</si>
  <si>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</si>
  <si>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</si>
  <si>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</si>
  <si>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</si>
  <si>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</si>
  <si>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</si>
  <si>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</si>
  <si>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</si>
  <si>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</si>
  <si>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</si>
  <si>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</si>
  <si>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</si>
  <si>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</si>
  <si>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</si>
  <si>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</si>
  <si>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</si>
  <si>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</si>
  <si>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</si>
  <si>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</si>
  <si>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</si>
  <si>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</si>
  <si>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</si>
  <si>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</si>
  <si>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</si>
  <si>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</si>
  <si>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</si>
  <si>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</si>
  <si>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</si>
  <si>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</si>
  <si>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</si>
  <si>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</si>
  <si>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</si>
  <si>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</si>
  <si>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</si>
  <si>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</si>
  <si>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</si>
  <si>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</si>
  <si>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</si>
  <si>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</si>
  <si>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</si>
  <si>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</si>
  <si>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</si>
  <si>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</si>
  <si>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</si>
  <si>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</si>
  <si>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</si>
  <si>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</si>
  <si>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</si>
  <si>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</si>
  <si>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</si>
  <si>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</si>
  <si>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</si>
  <si>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</si>
  <si>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</si>
  <si>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</si>
  <si>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</si>
  <si>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</si>
  <si>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</si>
  <si>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</si>
  <si>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</si>
  <si>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</si>
  <si>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</si>
  <si>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</si>
  <si>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</si>
  <si>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</si>
  <si>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</si>
  <si>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</si>
  <si>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</si>
  <si>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</si>
  <si>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</si>
  <si>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</si>
  <si>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</si>
  <si>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</si>
  <si>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</si>
  <si>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</si>
  <si>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</si>
  <si>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</si>
  <si>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</si>
  <si>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</si>
  <si>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</si>
  <si>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</si>
  <si>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</si>
  <si>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</si>
  <si>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</si>
  <si>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</si>
  <si>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</si>
  <si>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</si>
  <si>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</si>
  <si>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</si>
  <si>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</si>
  <si>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</si>
  <si>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</si>
  <si>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</si>
  <si>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</si>
  <si>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</si>
  <si>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</si>
  <si>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</si>
  <si>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</si>
  <si>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</si>
  <si>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</si>
  <si>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</si>
  <si>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</si>
  <si>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</si>
  <si>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</si>
  <si>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</si>
  <si>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</si>
  <si>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</si>
  <si>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</si>
  <si>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</si>
  <si>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</si>
  <si>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</si>
  <si>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</si>
  <si>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</si>
  <si>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</si>
  <si>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</si>
  <si>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</si>
  <si>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</si>
  <si>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</si>
  <si>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</si>
  <si>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</si>
  <si>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</si>
  <si>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</si>
  <si>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</si>
  <si>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</si>
  <si>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</si>
  <si>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</si>
  <si>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</si>
  <si>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</si>
  <si>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</si>
  <si>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</si>
  <si>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</si>
  <si>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</si>
  <si>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</si>
  <si>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</si>
  <si>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</si>
  <si>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</si>
  <si>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</si>
  <si>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</si>
  <si>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</si>
  <si>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</si>
  <si>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</si>
  <si>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</si>
  <si>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</si>
  <si>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</si>
  <si>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</si>
  <si>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</si>
  <si>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</si>
  <si>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</si>
  <si>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</si>
  <si>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</si>
  <si>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</si>
  <si>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</si>
  <si>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</si>
  <si>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</si>
  <si>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</si>
  <si>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</si>
  <si>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</si>
  <si>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</si>
  <si>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</si>
  <si>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</si>
  <si>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</si>
  <si>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</si>
  <si>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</si>
  <si>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</si>
  <si>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</si>
  <si>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</si>
  <si>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</si>
  <si>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</si>
  <si>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</si>
  <si>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</si>
  <si>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</si>
  <si>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</si>
  <si>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</si>
  <si>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</si>
  <si>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</si>
  <si>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</si>
  <si>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</si>
  <si>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</si>
  <si>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</si>
  <si>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</si>
  <si>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</si>
  <si>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</si>
  <si>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</si>
  <si>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</si>
  <si>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</si>
  <si>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</si>
  <si>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</si>
  <si>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</si>
  <si>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</si>
  <si>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</si>
  <si>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</si>
  <si>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</si>
  <si>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</si>
  <si>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</si>
  <si>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</si>
  <si>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</si>
  <si>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</si>
  <si>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</si>
  <si>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</si>
  <si>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</si>
  <si>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</si>
  <si>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</si>
  <si>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</si>
  <si>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</si>
  <si>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</si>
  <si>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</si>
  <si>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</si>
  <si>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</si>
  <si>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</si>
  <si>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</si>
  <si>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</si>
  <si>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</si>
  <si>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</si>
  <si>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</si>
  <si>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</si>
  <si>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</si>
  <si>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</si>
  <si>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</si>
  <si>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</si>
  <si>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</si>
  <si>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</si>
  <si>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</si>
  <si>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</si>
  <si>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</si>
  <si>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</si>
  <si>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</si>
  <si>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</si>
  <si>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</si>
  <si>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</si>
  <si>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</si>
  <si>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</si>
  <si>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</si>
  <si>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</si>
  <si>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</si>
  <si>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</si>
  <si>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</si>
  <si>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</si>
  <si>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</si>
  <si>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</si>
  <si>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</si>
  <si>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</si>
  <si>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</si>
  <si>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</si>
  <si>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</si>
  <si>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</si>
  <si>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</si>
  <si>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</si>
  <si>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</si>
  <si>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</si>
  <si>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</si>
  <si>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</si>
  <si>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</si>
  <si>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</si>
  <si>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</si>
  <si>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</si>
  <si>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</si>
  <si>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</si>
  <si>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</si>
  <si>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</si>
  <si>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</si>
  <si>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</si>
  <si>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</si>
  <si>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</si>
  <si>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</si>
  <si>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</si>
  <si>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</si>
  <si>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</si>
  <si>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</si>
  <si>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</si>
  <si>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</si>
  <si>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</si>
  <si>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</si>
  <si>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</si>
  <si>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</si>
  <si>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</si>
  <si>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</si>
  <si>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</si>
  <si>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</si>
  <si>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</si>
  <si>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</si>
  <si>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</si>
  <si>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</si>
  <si>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</si>
  <si>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</si>
  <si>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</si>
  <si>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</si>
  <si>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</si>
  <si>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</si>
  <si>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</si>
  <si>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</si>
  <si>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</si>
  <si>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</si>
  <si>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</si>
  <si>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</si>
  <si>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</si>
  <si>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</si>
  <si>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</si>
  <si>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</si>
  <si>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</si>
  <si>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</si>
  <si>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</si>
  <si>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</si>
  <si>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</si>
  <si>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</si>
  <si>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</si>
  <si>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</si>
  <si>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</si>
  <si>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</si>
  <si>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</si>
  <si>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</si>
  <si>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</si>
  <si>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</si>
  <si>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</si>
  <si>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</si>
  <si>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</si>
  <si>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</si>
  <si>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</si>
  <si>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</si>
  <si>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</si>
  <si>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</si>
  <si>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</si>
  <si>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</si>
  <si>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</si>
  <si>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</si>
  <si>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</si>
  <si>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</si>
  <si>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</si>
  <si>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</si>
  <si>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</si>
  <si>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</si>
  <si>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</si>
  <si>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</si>
  <si>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</si>
  <si>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</si>
  <si>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</si>
  <si>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</si>
  <si>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</si>
  <si>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</si>
  <si>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</si>
  <si>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</si>
  <si>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</si>
  <si>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</si>
  <si>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</si>
  <si>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</si>
  <si>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</si>
  <si>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</si>
  <si>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</si>
  <si>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</si>
  <si>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</si>
  <si>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</si>
  <si>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</si>
  <si>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</si>
  <si>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</si>
  <si>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</si>
  <si>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</si>
  <si>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</si>
  <si>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</si>
  <si>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</si>
  <si>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</si>
  <si>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</si>
  <si>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</si>
  <si>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</si>
  <si>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</si>
  <si>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</si>
  <si>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</si>
  <si>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</si>
  <si>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</si>
  <si>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</si>
  <si>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</si>
  <si>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</si>
  <si>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</si>
  <si>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</si>
  <si>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</si>
  <si>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</si>
  <si>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</si>
  <si>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</si>
  <si>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</si>
  <si>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</si>
  <si>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</si>
  <si>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</si>
  <si>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</si>
  <si>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</si>
  <si>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</si>
  <si>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</si>
  <si>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</si>
  <si>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</si>
  <si>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</si>
  <si>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</si>
  <si>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</si>
  <si>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</si>
  <si>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</si>
  <si>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</si>
  <si>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</si>
  <si>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</si>
  <si>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</si>
  <si>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</si>
  <si>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</si>
  <si>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</si>
  <si>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</si>
  <si>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</si>
  <si>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</si>
  <si>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</si>
  <si>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</si>
  <si>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</si>
  <si>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</si>
  <si>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</si>
  <si>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</si>
  <si>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</si>
  <si>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</si>
  <si>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</si>
  <si>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</si>
  <si>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</si>
  <si>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</si>
  <si>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</si>
  <si>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</si>
  <si>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</si>
  <si>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</si>
  <si>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</si>
  <si>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</si>
  <si>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</si>
  <si>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</si>
  <si>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</si>
  <si>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</si>
  <si>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</si>
  <si>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</si>
  <si>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</si>
  <si>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</si>
  <si>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</si>
  <si>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</si>
  <si>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</si>
  <si>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</si>
  <si>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</si>
  <si>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</si>
  <si>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</si>
  <si>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</si>
  <si>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</si>
  <si>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</si>
  <si>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</si>
  <si>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</si>
  <si>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</si>
  <si>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</si>
  <si>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</si>
  <si>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</si>
  <si>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</si>
  <si>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</si>
  <si>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</si>
  <si>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</si>
  <si>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</si>
  <si>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</si>
  <si>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</si>
  <si>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</si>
  <si>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</si>
  <si>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</si>
  <si>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</si>
  <si>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</si>
  <si>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</si>
  <si>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</si>
  <si>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</si>
  <si>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</si>
  <si>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</si>
  <si>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</si>
  <si>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</si>
  <si>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</si>
  <si>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</si>
  <si>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</si>
  <si>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</si>
  <si>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</si>
  <si>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</si>
  <si>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</si>
  <si>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</si>
  <si>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</si>
  <si>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</si>
  <si>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</si>
  <si>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</si>
  <si>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</si>
  <si>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</si>
  <si>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</si>
  <si>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</si>
  <si>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</si>
  <si>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</si>
  <si>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</si>
  <si>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</si>
  <si>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</si>
  <si>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</si>
  <si>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</si>
  <si>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</si>
  <si>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</si>
  <si>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</si>
  <si>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</si>
  <si>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</si>
  <si>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</si>
  <si>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</si>
  <si>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</si>
  <si>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</si>
  <si>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</si>
  <si>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</si>
  <si>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</si>
  <si>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</si>
  <si>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</si>
  <si>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</si>
  <si>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</si>
  <si>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</si>
  <si>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</si>
  <si>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</si>
  <si>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</si>
  <si>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</si>
  <si>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</si>
  <si>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</si>
  <si>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</si>
  <si>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</si>
  <si>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</si>
  <si>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</si>
  <si>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</si>
  <si>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</si>
  <si>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</si>
  <si>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</si>
  <si>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</si>
  <si>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</si>
  <si>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</si>
  <si>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</si>
  <si>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</si>
  <si>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</si>
  <si>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</si>
  <si>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</si>
  <si>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</si>
  <si>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</si>
  <si>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</si>
  <si>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</si>
  <si>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</si>
  <si>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</si>
  <si>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</si>
  <si>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</si>
  <si>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</si>
  <si>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</si>
  <si>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</si>
  <si>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</si>
  <si>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</si>
  <si>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</si>
  <si>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</si>
  <si>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</si>
  <si>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</si>
  <si>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</si>
  <si>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</si>
  <si>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</si>
  <si>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</si>
  <si>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</si>
  <si>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</si>
  <si>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</si>
  <si>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</si>
  <si>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</si>
  <si>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</si>
  <si>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</si>
  <si>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</si>
  <si>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</si>
  <si>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</si>
  <si>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</si>
  <si>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</si>
  <si>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</si>
  <si>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</si>
  <si>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</si>
  <si>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</si>
  <si>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</si>
  <si>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</si>
  <si>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</si>
  <si>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</si>
  <si>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</si>
  <si>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</si>
  <si>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</si>
  <si>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</si>
  <si>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</si>
  <si>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</si>
  <si>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</si>
  <si>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</si>
  <si>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</si>
  <si>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</si>
  <si>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</si>
  <si>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</si>
  <si>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</si>
  <si>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</si>
  <si>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</si>
  <si>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</si>
  <si>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</si>
  <si>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</si>
  <si>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</si>
  <si>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</si>
  <si>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</si>
  <si>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</si>
  <si>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</si>
  <si>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</si>
  <si>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</si>
  <si>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</si>
  <si>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</si>
  <si>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</si>
  <si>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</si>
  <si>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</si>
  <si>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</si>
  <si>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</si>
  <si>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</si>
  <si>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</si>
  <si>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</si>
  <si>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</si>
  <si>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</si>
  <si>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</si>
  <si>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</si>
  <si>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</si>
  <si>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</si>
  <si>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</si>
  <si>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</si>
  <si>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</si>
  <si>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</si>
  <si>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</si>
  <si>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</si>
  <si>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</si>
  <si>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</si>
  <si>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</si>
  <si>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</si>
  <si>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</si>
  <si>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</si>
  <si>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</si>
  <si>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</si>
  <si>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</si>
  <si>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</si>
  <si>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</si>
  <si>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</si>
  <si>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</si>
  <si>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</si>
  <si>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</si>
  <si>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</si>
  <si>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</si>
  <si>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</si>
  <si>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</si>
  <si>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</si>
  <si>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</si>
  <si>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</si>
  <si>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</si>
  <si>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</si>
  <si>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</si>
  <si>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</si>
  <si>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</si>
  <si>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</si>
  <si>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</si>
  <si>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</si>
  <si>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</si>
  <si>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</si>
  <si>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</si>
  <si>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</si>
  <si>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</si>
  <si>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</si>
  <si>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</si>
  <si>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</si>
  <si>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</si>
  <si>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</si>
  <si>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</si>
  <si>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</si>
  <si>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</si>
  <si>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</si>
  <si>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</si>
  <si>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</si>
  <si>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</si>
  <si>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</si>
  <si>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</si>
  <si>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</si>
  <si>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</si>
  <si>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</si>
  <si>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</si>
  <si>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</si>
  <si>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</si>
  <si>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</si>
  <si>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</si>
  <si>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</si>
  <si>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</si>
  <si>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</si>
  <si>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</si>
  <si>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</si>
  <si>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</si>
  <si>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</si>
  <si>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</si>
  <si>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</si>
  <si>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</si>
  <si>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</si>
  <si>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</si>
  <si>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</si>
  <si>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</si>
  <si>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</si>
  <si>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</si>
  <si>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</si>
  <si>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</si>
  <si>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</si>
  <si>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</si>
  <si>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</si>
  <si>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</si>
  <si>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</si>
  <si>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</si>
  <si>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</si>
  <si>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</si>
  <si>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</si>
  <si>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</si>
  <si>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</si>
  <si>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</si>
  <si>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</si>
  <si>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</si>
  <si>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</si>
  <si>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</si>
  <si>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</si>
  <si>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</si>
  <si>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</si>
  <si>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</si>
  <si>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</si>
  <si>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</si>
  <si>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</si>
  <si>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</si>
  <si>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</si>
  <si>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</si>
  <si>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</si>
  <si>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</si>
  <si>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</si>
  <si>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</si>
  <si>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</si>
  <si>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</si>
  <si>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</si>
  <si>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</si>
  <si>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</si>
  <si>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</si>
  <si>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</si>
  <si>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</si>
  <si>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</si>
  <si>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</si>
  <si>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</si>
  <si>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</si>
  <si>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</si>
  <si>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</si>
  <si>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</si>
  <si>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</si>
  <si>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</si>
  <si>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</si>
  <si>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</si>
  <si>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</si>
  <si>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</si>
  <si>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</si>
  <si>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</si>
  <si>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</si>
  <si>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</si>
  <si>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</si>
  <si>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</si>
  <si>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</si>
  <si>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</si>
  <si>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</si>
  <si>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</si>
  <si>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</si>
  <si>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</si>
  <si>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</si>
  <si>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</si>
  <si>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</si>
  <si>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</si>
  <si>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</si>
  <si>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</si>
  <si>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</si>
  <si>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</si>
  <si>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</si>
  <si>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</si>
  <si>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</si>
  <si>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</si>
  <si>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</si>
  <si>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</si>
  <si>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</si>
  <si>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</si>
  <si>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</si>
  <si>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</si>
  <si>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</si>
  <si>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</si>
  <si>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</si>
  <si>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</si>
  <si>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</si>
  <si>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</si>
  <si>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</si>
  <si>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</si>
  <si>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</si>
  <si>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</si>
  <si>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</si>
  <si>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</si>
  <si>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</si>
  <si>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</si>
  <si>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</si>
  <si>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</si>
  <si>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</si>
  <si>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</si>
  <si>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</si>
  <si>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</si>
  <si>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</si>
  <si>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</si>
  <si>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</si>
  <si>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</si>
  <si>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</si>
  <si>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</si>
  <si>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</si>
  <si>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</si>
  <si>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</si>
  <si>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</si>
  <si>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</si>
  <si>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</si>
  <si>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</si>
  <si>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</si>
  <si>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</si>
  <si>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</si>
  <si>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</si>
  <si>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</si>
  <si>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</si>
  <si>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</si>
  <si>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</si>
  <si>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</si>
  <si>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</si>
  <si>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</si>
  <si>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</si>
  <si>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</si>
  <si>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</si>
  <si>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</si>
  <si>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</si>
  <si>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</si>
  <si>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</si>
  <si>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</si>
  <si>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</si>
  <si>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</si>
  <si>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</si>
  <si>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</si>
  <si>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</si>
  <si>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</si>
  <si>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</si>
  <si>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</si>
  <si>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</si>
  <si>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</si>
  <si>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</si>
  <si>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</si>
  <si>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</si>
  <si>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</si>
  <si>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</si>
  <si>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</si>
  <si>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</si>
  <si>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</si>
  <si>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</si>
  <si>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</si>
  <si>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</si>
  <si>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</si>
  <si>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</si>
  <si>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</si>
  <si>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</si>
  <si>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</si>
  <si>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</si>
  <si>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</si>
  <si>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</si>
  <si>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</si>
  <si>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</si>
  <si>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</si>
  <si>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</si>
  <si>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</si>
  <si>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</si>
  <si>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</si>
  <si>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</si>
  <si>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</si>
  <si>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</si>
  <si>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</si>
  <si>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</si>
  <si>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</si>
  <si>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</si>
  <si>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</si>
  <si>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</si>
  <si>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</si>
  <si>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</si>
  <si>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</si>
  <si>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</si>
  <si>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</si>
  <si>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</si>
  <si>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</si>
  <si>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</si>
  <si>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</si>
  <si>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</si>
  <si>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</si>
  <si>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</si>
  <si>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</si>
  <si>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</si>
  <si>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</si>
  <si>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</si>
  <si>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</si>
  <si>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</si>
  <si>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</si>
  <si>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</si>
  <si>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</si>
  <si>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</si>
  <si>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</si>
  <si>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</si>
  <si>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</si>
  <si>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</si>
  <si>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</si>
  <si>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</si>
  <si>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</si>
  <si>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</si>
  <si>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</si>
  <si>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</si>
  <si>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</si>
  <si>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</si>
  <si>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</si>
  <si>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</si>
  <si>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</si>
  <si>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</si>
  <si>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</si>
  <si>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</si>
  <si>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</si>
  <si>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</si>
  <si>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</si>
  <si>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</si>
  <si>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</si>
  <si>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</si>
  <si>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</si>
  <si>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</si>
  <si>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</si>
  <si>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</si>
  <si>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</si>
  <si>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</si>
  <si>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</si>
  <si>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</si>
  <si>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</si>
  <si>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</si>
  <si>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</si>
  <si>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</si>
  <si>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</si>
  <si>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</si>
  <si>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</si>
  <si>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</si>
  <si>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</si>
  <si>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</si>
  <si>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</si>
  <si>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</si>
  <si>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</si>
  <si>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</si>
  <si>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</si>
  <si>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</si>
  <si>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</si>
  <si>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</si>
  <si>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</si>
  <si>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</si>
  <si>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</si>
  <si>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</si>
  <si>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</si>
  <si>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</si>
  <si>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</si>
  <si>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</si>
  <si>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</si>
  <si>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</si>
  <si>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</si>
  <si>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</si>
  <si>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</si>
  <si>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</si>
  <si>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</si>
  <si>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</si>
  <si>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</si>
  <si>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</si>
  <si>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</si>
  <si>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</si>
  <si>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</si>
  <si>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</si>
  <si>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</si>
  <si>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</si>
  <si>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</si>
  <si>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</si>
  <si>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</si>
  <si>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</si>
  <si>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</si>
  <si>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</si>
  <si>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</si>
  <si>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</si>
  <si>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</si>
  <si>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</si>
  <si>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</si>
  <si>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</si>
  <si>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</si>
  <si>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</si>
  <si>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</si>
  <si>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</si>
  <si>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</si>
  <si>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</si>
  <si>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</si>
  <si>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</si>
  <si>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</si>
  <si>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</si>
  <si>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</si>
  <si>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</si>
  <si>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</si>
  <si>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</si>
  <si>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</si>
  <si>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</si>
  <si>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</si>
  <si>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</si>
  <si>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</si>
  <si>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</si>
  <si>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</si>
  <si>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</si>
  <si>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</si>
  <si>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</si>
  <si>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</si>
  <si>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</si>
  <si>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</si>
  <si>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</si>
  <si>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</si>
  <si>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</si>
  <si>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</si>
  <si>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</si>
  <si>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</si>
  <si>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</si>
  <si>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</si>
  <si>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</si>
  <si>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</si>
  <si>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</si>
  <si>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</si>
  <si>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</si>
  <si>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</si>
  <si>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</si>
  <si>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</si>
  <si>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</si>
  <si>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</si>
  <si>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</si>
  <si>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</si>
  <si>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</si>
  <si>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</si>
  <si>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</si>
  <si>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</si>
  <si>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</si>
  <si>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</si>
  <si>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</si>
  <si>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</si>
  <si>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</si>
  <si>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</si>
  <si>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</si>
  <si>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</si>
  <si>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</si>
  <si>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</si>
  <si>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</si>
  <si>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</si>
  <si>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</si>
  <si>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</si>
  <si>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</si>
  <si>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</si>
  <si>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</si>
  <si>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</si>
  <si>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</si>
  <si>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</si>
  <si>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</si>
  <si>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</si>
  <si>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</si>
  <si>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</si>
  <si>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</si>
  <si>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</si>
  <si>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</si>
  <si>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</si>
  <si>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</si>
  <si>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</si>
  <si>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</si>
  <si>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</si>
  <si>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</si>
  <si>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</si>
  <si>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</si>
  <si>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</si>
  <si>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</si>
  <si>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</si>
  <si>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</si>
  <si>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</si>
  <si>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</si>
  <si>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</si>
  <si>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</si>
  <si>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</si>
  <si>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</si>
  <si>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</si>
  <si>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</si>
  <si>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</si>
  <si>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</si>
  <si>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</si>
  <si>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</si>
  <si>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</si>
  <si>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</si>
  <si>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</si>
  <si>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</si>
  <si>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</si>
  <si>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</si>
  <si>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</si>
  <si>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</si>
  <si>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</si>
  <si>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</si>
  <si>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</si>
  <si>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</si>
  <si>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</si>
  <si>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</si>
  <si>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</si>
  <si>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</si>
  <si>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</si>
  <si>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</si>
  <si>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</si>
  <si>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</si>
  <si>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</si>
  <si>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</si>
  <si>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</si>
  <si>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</si>
  <si>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</si>
  <si>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</si>
  <si>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</si>
  <si>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</si>
  <si>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</si>
  <si>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</si>
  <si>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</si>
  <si>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</si>
  <si>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</si>
  <si>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</si>
  <si>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</si>
  <si>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</si>
  <si>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</si>
  <si>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</si>
  <si>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</si>
  <si>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</si>
  <si>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</si>
  <si>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</si>
  <si>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</si>
  <si>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</si>
  <si>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</si>
  <si>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</si>
  <si>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</si>
  <si>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</si>
  <si>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</si>
  <si>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</si>
  <si>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</si>
  <si>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</si>
  <si>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</si>
  <si>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</si>
  <si>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</si>
  <si>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</si>
  <si>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</si>
  <si>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</si>
  <si>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</si>
  <si>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</si>
  <si>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</si>
  <si>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</si>
  <si>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</si>
  <si>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</si>
  <si>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</si>
  <si>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</si>
  <si>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</si>
  <si>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</si>
  <si>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</si>
  <si>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</si>
  <si>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</si>
  <si>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</si>
  <si>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</si>
  <si>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</si>
  <si>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</si>
  <si>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</si>
  <si>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</si>
  <si>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</si>
  <si>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</si>
  <si>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</si>
  <si>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</si>
  <si>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</si>
  <si>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</si>
  <si>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</si>
  <si>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</si>
  <si>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</si>
  <si>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</si>
  <si>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</si>
  <si>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</si>
  <si>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</si>
  <si>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</si>
  <si>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</si>
  <si>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</si>
  <si>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</si>
  <si>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</si>
  <si>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</si>
  <si>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</si>
  <si>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</si>
  <si>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</si>
  <si>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</si>
  <si>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</si>
  <si>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</si>
  <si>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</si>
  <si>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</si>
  <si>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</si>
  <si>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</si>
  <si>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</si>
  <si>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</si>
  <si>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</si>
  <si>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</si>
  <si>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</si>
  <si>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</si>
  <si>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</si>
  <si>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</si>
  <si>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</si>
  <si>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</si>
  <si>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</si>
  <si>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</si>
  <si>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</si>
  <si>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</si>
  <si>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</si>
  <si>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</si>
  <si>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</si>
  <si>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</si>
  <si>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</si>
  <si>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</si>
  <si>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</si>
  <si>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</si>
  <si>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</si>
  <si>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</si>
  <si>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</si>
  <si>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</si>
  <si>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</si>
  <si>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</si>
  <si>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</si>
  <si>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</si>
  <si>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</si>
  <si>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</si>
  <si>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</si>
  <si>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</si>
  <si>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</si>
  <si>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</si>
  <si>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</si>
  <si>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</si>
  <si>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</si>
  <si>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</si>
  <si>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</si>
  <si>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</si>
  <si>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</si>
  <si>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</si>
  <si>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</si>
  <si>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</si>
  <si>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</si>
  <si>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</si>
  <si>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</si>
  <si>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</si>
  <si>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</si>
  <si>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</si>
  <si>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</si>
  <si>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</si>
  <si>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</si>
  <si>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</si>
  <si>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</si>
  <si>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</si>
  <si>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</si>
  <si>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</si>
  <si>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</si>
  <si>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</si>
  <si>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</si>
  <si>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</si>
  <si>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</si>
  <si>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</si>
  <si>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</si>
  <si>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</si>
  <si>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</si>
  <si>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</si>
  <si>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</si>
  <si>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</si>
  <si>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</si>
  <si>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</si>
  <si>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</si>
  <si>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</si>
  <si>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</si>
  <si>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</si>
  <si>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</si>
  <si>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</si>
  <si>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</si>
  <si>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</si>
  <si>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</si>
  <si>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</si>
  <si>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</si>
  <si>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</si>
  <si>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</si>
  <si>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</si>
  <si>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</si>
  <si>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</si>
  <si>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</si>
  <si>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</si>
  <si>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</si>
  <si>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</si>
  <si>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</si>
  <si>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</si>
  <si>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</si>
  <si>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</si>
  <si>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</si>
  <si>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</si>
  <si>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</si>
  <si>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</si>
  <si>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</si>
  <si>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</si>
  <si>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</si>
  <si>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</si>
  <si>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</si>
  <si>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</si>
  <si>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</si>
  <si>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</si>
  <si>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</si>
  <si>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</si>
  <si>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</si>
  <si>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</si>
  <si>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</si>
  <si>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</si>
  <si>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</si>
  <si>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</si>
  <si>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</si>
  <si>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</si>
  <si>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</si>
  <si>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</si>
  <si>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</si>
  <si>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</si>
  <si>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</si>
  <si>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</si>
  <si>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</si>
  <si>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</si>
  <si>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</si>
  <si>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</si>
  <si>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</si>
  <si>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</si>
  <si>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</si>
  <si>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</si>
  <si>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</si>
  <si>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</si>
  <si>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</si>
  <si>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</si>
  <si>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</si>
  <si>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</si>
  <si>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</si>
  <si>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</si>
  <si>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</si>
  <si>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</si>
  <si>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</si>
  <si>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</si>
  <si>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</si>
  <si>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</si>
  <si>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</si>
  <si>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</si>
  <si>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</si>
  <si>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</si>
  <si>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</si>
  <si>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</si>
  <si>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</si>
  <si>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</si>
  <si>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</si>
  <si>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</si>
  <si>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</si>
  <si>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</si>
  <si>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</si>
  <si>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</si>
  <si>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</si>
  <si>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</si>
  <si>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</si>
  <si>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</si>
  <si>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</si>
  <si>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</si>
  <si>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</si>
  <si>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</si>
  <si>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</si>
  <si>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</si>
  <si>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</si>
  <si>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</si>
  <si>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</si>
  <si>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</si>
  <si>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</si>
  <si>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</si>
  <si>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</si>
  <si>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</si>
  <si>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</si>
  <si>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</si>
  <si>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</si>
  <si>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</si>
  <si>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</si>
  <si>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</si>
  <si>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</si>
  <si>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</si>
  <si>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</si>
  <si>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</si>
  <si>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</si>
  <si>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</si>
  <si>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</si>
  <si>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</si>
  <si>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</si>
  <si>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</si>
  <si>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</si>
  <si>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</si>
  <si>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</si>
  <si>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</si>
  <si>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</si>
  <si>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</si>
  <si>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</si>
  <si>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</si>
  <si>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</si>
  <si>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</si>
  <si>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</si>
  <si>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</si>
  <si>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</si>
  <si>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</si>
  <si>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</si>
  <si>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</si>
  <si>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</si>
  <si>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</si>
  <si>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</si>
  <si>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</si>
  <si>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</si>
  <si>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</si>
  <si>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</si>
  <si>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</si>
  <si>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</si>
  <si>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</si>
  <si>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</si>
  <si>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</si>
  <si>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</si>
  <si>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</si>
  <si>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</si>
  <si>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</si>
  <si>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</si>
  <si>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</si>
  <si>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</si>
  <si>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</si>
  <si>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</si>
  <si>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</si>
  <si>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</si>
  <si>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</si>
  <si>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</si>
  <si>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</si>
  <si>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</si>
  <si>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</si>
  <si>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</si>
  <si>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</si>
  <si>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</si>
  <si>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</si>
  <si>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</si>
  <si>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</si>
  <si>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</si>
  <si>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</si>
  <si>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</si>
  <si>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</si>
  <si>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</si>
  <si>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</si>
  <si>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</si>
  <si>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</si>
  <si>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</si>
  <si>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</si>
  <si>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</si>
  <si>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</si>
  <si>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</si>
  <si>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</si>
  <si>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</si>
  <si>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</si>
  <si>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</si>
  <si>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</si>
  <si>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</si>
  <si>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</si>
  <si>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</si>
  <si>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</si>
  <si>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</si>
  <si>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</si>
  <si>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</si>
  <si>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</si>
  <si>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</si>
  <si>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</si>
  <si>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</si>
  <si>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</si>
  <si>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</si>
  <si>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</si>
  <si>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</si>
  <si>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</si>
  <si>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</si>
  <si>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</si>
  <si>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</si>
  <si>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</si>
  <si>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</si>
  <si>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</si>
  <si>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</si>
  <si>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</si>
  <si>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</si>
  <si>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</si>
  <si>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</si>
  <si>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</si>
  <si>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</si>
  <si>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</si>
  <si>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</si>
  <si>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</si>
  <si>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</si>
  <si>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</si>
  <si>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</si>
  <si>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</si>
  <si>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</si>
  <si>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</si>
  <si>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</si>
  <si>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</si>
  <si>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</si>
  <si>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</si>
  <si>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</si>
  <si>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</si>
  <si>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</si>
  <si>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</si>
  <si>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</si>
  <si>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</si>
  <si>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</si>
  <si>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</si>
  <si>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</si>
  <si>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</si>
  <si>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</si>
  <si>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</si>
  <si>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</si>
  <si>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</si>
  <si>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</si>
  <si>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</si>
  <si>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</si>
  <si>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</si>
  <si>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</si>
  <si>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</si>
  <si>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</si>
  <si>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</si>
  <si>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</si>
  <si>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</si>
  <si>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</si>
  <si>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</si>
  <si>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</si>
  <si>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</si>
  <si>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</si>
  <si>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</si>
  <si>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</si>
  <si>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</si>
  <si>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</si>
  <si>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</si>
  <si>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</si>
  <si>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</si>
  <si>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</si>
  <si>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</si>
  <si>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</si>
  <si>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</si>
  <si>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</si>
  <si>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</si>
  <si>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</si>
  <si>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</si>
  <si>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</si>
  <si>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</si>
  <si>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</si>
  <si>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</si>
  <si>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</si>
  <si>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</si>
  <si>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</si>
  <si>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</si>
  <si>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</si>
  <si>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</si>
  <si>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</si>
  <si>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</si>
  <si>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</si>
  <si>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</si>
  <si>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</si>
  <si>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</si>
  <si>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</si>
  <si>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</si>
  <si>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</si>
  <si>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</si>
  <si>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</si>
  <si>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</si>
  <si>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</si>
  <si>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</si>
  <si>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</si>
  <si>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</si>
  <si>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</si>
  <si>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</si>
  <si>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</si>
  <si>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</si>
  <si>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</si>
  <si>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</si>
  <si>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</si>
  <si>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</si>
  <si>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</si>
  <si>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</si>
  <si>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</si>
  <si>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</si>
  <si>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</si>
  <si>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</si>
  <si>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</si>
  <si>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</si>
  <si>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</si>
  <si>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</si>
  <si>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</si>
  <si>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</si>
  <si>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</si>
  <si>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</si>
  <si>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</si>
  <si>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</si>
  <si>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</si>
  <si>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</si>
  <si>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</si>
  <si>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</si>
  <si>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</si>
  <si>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</si>
  <si>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</si>
  <si>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</si>
  <si>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</si>
  <si>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</si>
  <si>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</si>
  <si>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</si>
  <si>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</si>
  <si>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</si>
  <si>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</si>
  <si>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</si>
  <si>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</si>
  <si>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</si>
  <si>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</si>
  <si>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</si>
  <si>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</si>
  <si>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</si>
  <si>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</si>
  <si>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</si>
  <si>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</si>
  <si>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</si>
  <si>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</si>
  <si>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</si>
  <si>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</si>
  <si>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</si>
  <si>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</si>
  <si>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</si>
  <si>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</si>
  <si>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</si>
  <si>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</si>
  <si>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</si>
  <si>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</si>
  <si>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</si>
  <si>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</si>
  <si>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</si>
  <si>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</si>
  <si>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</si>
  <si>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</si>
  <si>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</si>
  <si>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</si>
  <si>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</si>
  <si>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</si>
  <si>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</si>
  <si>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</si>
  <si>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</si>
  <si>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</si>
  <si>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</si>
  <si>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</si>
  <si>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</si>
  <si>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</si>
  <si>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</si>
  <si>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</si>
  <si>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</si>
  <si>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</si>
  <si>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</si>
  <si>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</si>
  <si>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</si>
  <si>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</si>
  <si>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</si>
  <si>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</si>
  <si>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</si>
  <si>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</si>
  <si>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</si>
  <si>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</si>
  <si>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</si>
  <si>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</si>
  <si>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</si>
  <si>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</si>
  <si>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</si>
  <si>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</si>
  <si>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</si>
  <si>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</si>
  <si>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</si>
  <si>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</si>
  <si>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</si>
  <si>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</si>
  <si>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</si>
  <si>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</si>
  <si>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</si>
  <si>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</si>
  <si>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</si>
  <si>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</si>
  <si>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</si>
  <si>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</si>
  <si>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</si>
  <si>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</si>
  <si>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</si>
  <si>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</si>
  <si>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</si>
  <si>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</si>
  <si>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</si>
  <si>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</si>
  <si>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</si>
  <si>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</si>
  <si>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</si>
  <si>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</si>
  <si>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</si>
  <si>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</si>
  <si>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</si>
  <si>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</si>
  <si>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</si>
  <si>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</si>
  <si>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</si>
  <si>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</si>
  <si>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</si>
  <si>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</si>
  <si>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</si>
  <si>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</si>
  <si>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</si>
  <si>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</si>
  <si>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</si>
  <si>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</si>
  <si>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</si>
  <si>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</si>
  <si>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</si>
  <si>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</si>
  <si>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</si>
  <si>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</si>
  <si>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</si>
  <si>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</si>
  <si>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</si>
  <si>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</si>
  <si>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</si>
  <si>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</si>
  <si>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</si>
  <si>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</si>
  <si>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</si>
  <si>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</si>
  <si>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</si>
  <si>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</si>
  <si>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</si>
  <si>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</si>
  <si>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</si>
  <si>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</si>
  <si>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</si>
  <si>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</si>
  <si>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</si>
  <si>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</si>
  <si>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</si>
  <si>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</si>
  <si>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</si>
  <si>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</si>
  <si>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</si>
  <si>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</si>
  <si>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</si>
  <si>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</si>
  <si>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</si>
  <si>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</si>
  <si>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</si>
  <si>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</si>
  <si>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</si>
  <si>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</si>
  <si>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</si>
  <si>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</si>
  <si>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</si>
  <si>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</si>
  <si>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</si>
  <si>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</si>
  <si>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</si>
  <si>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</si>
  <si>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</si>
  <si>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</si>
  <si>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</si>
  <si>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</si>
  <si>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</si>
  <si>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</si>
  <si>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</si>
  <si>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</si>
  <si>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</si>
  <si>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</si>
  <si>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</si>
  <si>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</si>
  <si>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</si>
  <si>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</si>
  <si>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</si>
  <si>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</si>
  <si>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</si>
  <si>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</si>
  <si>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</si>
  <si>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</si>
  <si>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</si>
  <si>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</si>
  <si>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</si>
  <si>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</si>
  <si>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</si>
  <si>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</si>
  <si>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</si>
  <si>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</si>
  <si>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</si>
  <si>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</si>
  <si>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</si>
  <si>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</si>
  <si>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</si>
  <si>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</si>
  <si>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</si>
  <si>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</si>
  <si>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</si>
  <si>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</si>
  <si>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</si>
  <si>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</si>
  <si>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</si>
  <si>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</si>
  <si>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</si>
  <si>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</si>
  <si>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</si>
  <si>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</si>
  <si>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</si>
  <si>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</si>
  <si>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</si>
  <si>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</si>
  <si>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</si>
  <si>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</si>
  <si>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</si>
  <si>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</si>
  <si>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</si>
  <si>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</si>
  <si>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</si>
  <si>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</si>
  <si>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</si>
  <si>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</si>
  <si>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</si>
  <si>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</si>
  <si>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</si>
  <si>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</si>
  <si>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</si>
  <si>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</si>
  <si>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</si>
  <si>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</si>
  <si>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</si>
  <si>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</si>
  <si>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</si>
  <si>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</si>
  <si>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</si>
  <si>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</si>
  <si>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</si>
  <si>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</si>
  <si>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</si>
  <si>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</si>
  <si>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</si>
  <si>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</si>
  <si>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</si>
  <si>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</si>
  <si>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</si>
  <si>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</si>
  <si>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</si>
  <si>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</si>
  <si>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</si>
  <si>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</si>
  <si>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</si>
  <si>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</si>
  <si>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</si>
  <si>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</si>
  <si>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</si>
  <si>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</si>
  <si>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</si>
  <si>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</si>
  <si>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</si>
  <si>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</si>
  <si>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</si>
  <si>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</si>
  <si>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</si>
  <si>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</si>
  <si>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</si>
  <si>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</si>
  <si>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</si>
  <si>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</si>
  <si>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</si>
  <si>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</si>
  <si>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</si>
  <si>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</si>
  <si>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</si>
  <si>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</si>
  <si>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</si>
  <si>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</si>
  <si>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</si>
  <si>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</si>
  <si>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</si>
  <si>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</si>
  <si>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</si>
  <si>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</si>
  <si>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</si>
  <si>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</si>
  <si>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</si>
  <si>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</si>
  <si>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</si>
  <si>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</si>
  <si>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</si>
  <si>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</si>
  <si>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</si>
  <si>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</si>
  <si>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</si>
  <si>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</si>
  <si>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</si>
  <si>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</si>
  <si>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</si>
  <si>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</si>
  <si>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</si>
  <si>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</si>
  <si>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</si>
  <si>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</si>
  <si>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</si>
  <si>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</si>
  <si>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</si>
  <si>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</si>
  <si>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</si>
  <si>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</si>
  <si>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</si>
  <si>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</si>
  <si>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</si>
  <si>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</si>
  <si>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</si>
  <si>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</si>
  <si>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</si>
  <si>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</si>
  <si>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</si>
  <si>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</si>
  <si>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</si>
  <si>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</si>
  <si>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</si>
  <si>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</si>
  <si>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</si>
  <si>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</si>
  <si>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</si>
  <si>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</si>
  <si>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</si>
  <si>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</si>
  <si>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</si>
  <si>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</si>
  <si>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</si>
  <si>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</si>
  <si>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</si>
  <si>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</si>
  <si>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</si>
  <si>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</si>
  <si>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</si>
  <si>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</si>
  <si>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</si>
  <si>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</si>
  <si>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</si>
  <si>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</si>
  <si>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</si>
  <si>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</si>
  <si>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</si>
  <si>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</si>
  <si>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</si>
  <si>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</si>
  <si>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</si>
  <si>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</si>
  <si>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</si>
  <si>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</si>
  <si>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</si>
  <si>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</si>
  <si>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</si>
  <si>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</si>
  <si>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</si>
  <si>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</si>
  <si>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</si>
  <si>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</si>
  <si>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</si>
  <si>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</si>
  <si>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</si>
  <si>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</si>
  <si>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</si>
  <si>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</si>
  <si>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</si>
  <si>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</si>
  <si>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</si>
  <si>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</si>
  <si>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</si>
  <si>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</si>
  <si>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</si>
  <si>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</si>
  <si>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</si>
  <si>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</si>
  <si>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</si>
  <si>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</si>
  <si>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</si>
  <si>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</si>
  <si>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</si>
  <si>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</si>
  <si>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</si>
  <si>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</si>
  <si>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</si>
  <si>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</si>
  <si>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</si>
  <si>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</si>
  <si>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</si>
  <si>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</si>
  <si>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</si>
  <si>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</si>
  <si>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</si>
  <si>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</si>
  <si>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</si>
  <si>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</si>
  <si>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</si>
  <si>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</si>
  <si>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</si>
  <si>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</si>
  <si>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</si>
  <si>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</si>
  <si>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</si>
  <si>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</si>
  <si>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</si>
  <si>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</si>
  <si>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</si>
  <si>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</si>
  <si>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</si>
  <si>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</si>
  <si>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</si>
  <si>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</si>
  <si>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</si>
  <si>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</si>
  <si>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</si>
  <si>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</si>
  <si>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</si>
  <si>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</si>
  <si>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</si>
  <si>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</si>
  <si>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</si>
  <si>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</si>
  <si>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</si>
  <si>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</si>
  <si>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</si>
  <si>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</si>
  <si>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</si>
  <si>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</si>
  <si>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</si>
  <si>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</si>
  <si>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</si>
  <si>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</si>
  <si>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</si>
  <si>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</si>
  <si>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</si>
  <si>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</si>
  <si>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</si>
  <si>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</si>
  <si>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</si>
  <si>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</si>
  <si>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</si>
  <si>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</si>
  <si>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</si>
  <si>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</si>
  <si>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</si>
  <si>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</si>
  <si>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</si>
  <si>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</si>
  <si>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</si>
  <si>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</si>
  <si>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</si>
  <si>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</si>
  <si>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</si>
  <si>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</si>
  <si>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</si>
  <si>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</si>
  <si>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</si>
  <si>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</si>
  <si>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</si>
  <si>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</si>
  <si>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</si>
  <si>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</si>
  <si>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</si>
  <si>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</si>
  <si>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</si>
  <si>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</si>
  <si>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</si>
  <si>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</si>
  <si>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</si>
  <si>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</si>
  <si>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</si>
  <si>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</si>
  <si>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</si>
  <si>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</si>
  <si>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</si>
  <si>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</si>
  <si>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</si>
  <si>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</si>
  <si>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</si>
  <si>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</si>
  <si>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</si>
  <si>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</si>
  <si>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</si>
  <si>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</si>
  <si>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</si>
  <si>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</si>
  <si>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</si>
  <si>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</si>
  <si>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</si>
  <si>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</si>
  <si>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</si>
  <si>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</si>
  <si>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</si>
  <si>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</si>
  <si>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</si>
  <si>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</si>
  <si>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</si>
  <si>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</si>
  <si>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</si>
  <si>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</si>
  <si>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</si>
  <si>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</si>
  <si>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</si>
  <si>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</si>
  <si>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</si>
  <si>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</si>
  <si>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</si>
  <si>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</si>
  <si>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</si>
  <si>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</si>
  <si>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</si>
  <si>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</si>
  <si>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</si>
  <si>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</si>
  <si>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</si>
  <si>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</si>
  <si>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</si>
  <si>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</si>
  <si>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</si>
  <si>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</si>
  <si>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</si>
  <si>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</si>
  <si>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</si>
  <si>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</si>
  <si>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</si>
  <si>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</si>
  <si>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</si>
  <si>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</si>
  <si>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</si>
  <si>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</si>
  <si>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</si>
  <si>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</si>
  <si>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</si>
  <si>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</si>
  <si>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</si>
  <si>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</si>
  <si>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</si>
  <si>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</si>
  <si>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</si>
  <si>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</si>
  <si>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</si>
  <si>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</si>
  <si>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</si>
  <si>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</si>
  <si>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</si>
  <si>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</si>
  <si>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</si>
  <si>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</si>
  <si>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</si>
  <si>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</si>
  <si>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</si>
  <si>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</si>
  <si>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</si>
  <si>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</si>
  <si>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</si>
  <si>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</si>
  <si>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</si>
  <si>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</si>
  <si>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</si>
  <si>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</si>
  <si>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</si>
  <si>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</si>
  <si>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</si>
  <si>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</si>
  <si>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</si>
  <si>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</si>
  <si>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</si>
  <si>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</si>
  <si>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</si>
  <si>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</si>
  <si>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</si>
  <si>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</si>
  <si>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</si>
  <si>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</si>
  <si>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</si>
  <si>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</si>
  <si>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</si>
  <si>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</si>
  <si>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</si>
  <si>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</si>
  <si>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</si>
  <si>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</si>
  <si>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</si>
  <si>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</si>
  <si>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</si>
  <si>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</si>
  <si>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</si>
  <si>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</si>
  <si>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</si>
  <si>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</si>
  <si>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</si>
  <si>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</si>
  <si>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</si>
  <si>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</si>
  <si>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</si>
  <si>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</si>
  <si>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</si>
  <si>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</si>
  <si>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</si>
  <si>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</si>
  <si>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</si>
  <si>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</si>
  <si>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</si>
  <si>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</si>
  <si>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</si>
  <si>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</si>
  <si>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</si>
  <si>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</si>
  <si>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</si>
  <si>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</si>
  <si>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</si>
  <si>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</si>
  <si>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</si>
  <si>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</si>
  <si>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</si>
  <si>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</si>
  <si>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</si>
  <si>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</si>
  <si>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</si>
  <si>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</si>
  <si>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</si>
  <si>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</si>
  <si>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</si>
  <si>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</si>
  <si>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</si>
  <si>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</si>
  <si>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</si>
  <si>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</si>
  <si>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</si>
  <si>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</si>
  <si>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</si>
  <si>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</si>
  <si>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</si>
  <si>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</si>
  <si>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</si>
  <si>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</si>
  <si>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</si>
  <si>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</si>
  <si>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</si>
  <si>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</si>
  <si>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</si>
  <si>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</si>
  <si>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</si>
  <si>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</si>
  <si>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</si>
  <si>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</si>
  <si>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</si>
  <si>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</si>
  <si>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</si>
  <si>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</si>
  <si>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</si>
  <si>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</si>
  <si>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</si>
  <si>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</si>
  <si>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</si>
  <si>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</si>
  <si>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</si>
  <si>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</si>
  <si>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</si>
  <si>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</si>
  <si>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</si>
  <si>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</si>
  <si>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</si>
  <si>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</si>
  <si>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</si>
  <si>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</si>
  <si>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</si>
  <si>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</si>
  <si>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</si>
  <si>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</si>
  <si>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</si>
  <si>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</si>
  <si>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</si>
  <si>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</si>
  <si>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</si>
  <si>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</si>
  <si>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</si>
  <si>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</si>
  <si>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</si>
  <si>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</si>
  <si>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</si>
  <si>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</si>
  <si>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</si>
  <si>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</si>
  <si>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</si>
  <si>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</si>
  <si>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</si>
  <si>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</si>
  <si>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</si>
  <si>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</si>
  <si>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</si>
  <si>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</si>
  <si>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</si>
  <si>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</si>
  <si>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</si>
  <si>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</si>
  <si>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</si>
  <si>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</si>
  <si>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</si>
  <si>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</si>
  <si>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</si>
  <si>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</si>
  <si>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</si>
  <si>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</si>
  <si>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</si>
  <si>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</si>
  <si>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</si>
  <si>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</si>
  <si>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</si>
  <si>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</si>
  <si>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</si>
  <si>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</si>
  <si>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</si>
  <si>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</si>
  <si>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</si>
  <si>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</si>
  <si>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</si>
  <si>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</si>
  <si>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</si>
  <si>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</si>
  <si>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</si>
  <si>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</si>
  <si>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</si>
  <si>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</si>
  <si>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</si>
  <si>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</si>
  <si>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</si>
  <si>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</si>
  <si>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</si>
  <si>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</si>
  <si>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</si>
  <si>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</si>
  <si>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</si>
  <si>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</si>
  <si>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</si>
  <si>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</si>
  <si>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</si>
  <si>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</si>
  <si>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</si>
  <si>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</si>
  <si>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</si>
  <si>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</si>
  <si>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</si>
  <si>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</si>
  <si>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</si>
  <si>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</si>
  <si>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</si>
  <si>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</si>
  <si>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</si>
  <si>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</si>
  <si>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</si>
  <si>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</si>
  <si>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</si>
  <si>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</si>
  <si>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</si>
  <si>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</si>
  <si>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</si>
  <si>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</si>
  <si>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</si>
  <si>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</si>
  <si>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</si>
  <si>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</si>
  <si>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</si>
  <si>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</si>
  <si>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</si>
  <si>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</si>
  <si>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</si>
  <si>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</si>
  <si>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</si>
  <si>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</si>
  <si>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</si>
  <si>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</si>
  <si>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</si>
  <si>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</si>
  <si>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</si>
  <si>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</si>
  <si>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</si>
  <si>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</si>
  <si>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</si>
  <si>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</si>
  <si>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</si>
  <si>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</si>
  <si>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</si>
  <si>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</si>
  <si>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</si>
  <si>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</si>
  <si>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</si>
  <si>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</si>
  <si>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</si>
  <si>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</si>
  <si>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</si>
  <si>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</si>
  <si>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</si>
  <si>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</si>
  <si>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</si>
  <si>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</si>
  <si>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</si>
  <si>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</si>
  <si>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</si>
  <si>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</si>
  <si>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</si>
  <si>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</si>
  <si>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</si>
  <si>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</si>
  <si>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</si>
  <si>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</si>
  <si>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</si>
  <si>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</si>
  <si>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</si>
  <si>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</si>
  <si>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</si>
  <si>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</si>
  <si>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</si>
  <si>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</si>
  <si>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</si>
  <si>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</si>
  <si>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</si>
  <si>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</si>
  <si>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</si>
  <si>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</si>
  <si>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</si>
  <si>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</si>
  <si>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</si>
  <si>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</si>
  <si>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</si>
  <si>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</si>
  <si>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</si>
  <si>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</si>
  <si>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</si>
  <si>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</si>
  <si>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</si>
  <si>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</si>
  <si>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</si>
  <si>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</si>
  <si>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</si>
  <si>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</si>
  <si>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</si>
  <si>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</si>
  <si>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</si>
  <si>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</si>
  <si>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</si>
  <si>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</si>
  <si>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</si>
  <si>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</si>
  <si>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</si>
  <si>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</si>
  <si>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</si>
  <si>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</si>
  <si>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</si>
  <si>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</si>
  <si>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</si>
  <si>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</si>
  <si>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</si>
  <si>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</si>
  <si>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</si>
  <si>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</si>
  <si>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</si>
  <si>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</si>
  <si>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</si>
  <si>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</si>
  <si>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</si>
  <si>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</si>
  <si>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</si>
  <si>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</si>
  <si>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</si>
  <si>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</si>
  <si>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</si>
  <si>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</si>
  <si>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</si>
  <si>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</si>
  <si>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</si>
  <si>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</si>
  <si>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</si>
  <si>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</si>
  <si>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</si>
  <si>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</si>
  <si>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</si>
  <si>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</si>
  <si>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</si>
  <si>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</si>
  <si>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</si>
  <si>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</si>
  <si>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</si>
  <si>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</si>
  <si>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</si>
  <si>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</si>
  <si>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</si>
  <si>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</si>
  <si>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</si>
  <si>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</si>
  <si>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</si>
  <si>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</si>
  <si>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</si>
  <si>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</si>
  <si>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</si>
  <si>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</si>
  <si>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</si>
  <si>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</si>
  <si>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</si>
  <si>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</si>
  <si>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</si>
  <si>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</si>
  <si>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</si>
  <si>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</si>
  <si>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</si>
  <si>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</si>
  <si>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</si>
  <si>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</si>
  <si>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</si>
  <si>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</si>
  <si>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</si>
  <si>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</si>
  <si>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</si>
  <si>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</si>
  <si>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</si>
  <si>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</si>
  <si>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</si>
  <si>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</si>
  <si>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</si>
  <si>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</si>
  <si>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</si>
  <si>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</si>
  <si>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</si>
  <si>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</si>
  <si>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</si>
  <si>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</si>
  <si>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</si>
  <si>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</si>
  <si>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</si>
  <si>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</si>
  <si>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</si>
  <si>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</si>
  <si>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</si>
  <si>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</si>
  <si>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</si>
  <si>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</si>
  <si>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</si>
  <si>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</si>
  <si>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</si>
  <si>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</si>
  <si>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</si>
  <si>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</si>
  <si>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</si>
  <si>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</si>
  <si>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</si>
  <si>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</si>
  <si>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</si>
  <si>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</si>
  <si>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</si>
  <si>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</si>
  <si>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</si>
  <si>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</si>
  <si>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</si>
  <si>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</si>
  <si>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</si>
  <si>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</si>
  <si>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</si>
  <si>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</si>
  <si>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</si>
  <si>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</si>
  <si>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</si>
  <si>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</si>
  <si>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</si>
  <si>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</si>
  <si>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</si>
  <si>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</si>
  <si>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</si>
  <si>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</si>
  <si>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</si>
  <si>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</si>
  <si>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</si>
  <si>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</si>
  <si>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</si>
  <si>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</si>
  <si>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</si>
  <si>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</si>
  <si>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</si>
  <si>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</si>
  <si>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</si>
  <si>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</si>
  <si>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</si>
  <si>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</si>
  <si>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</si>
  <si>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</si>
  <si>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</si>
  <si>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</si>
  <si>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</si>
  <si>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</si>
  <si>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</si>
  <si>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</si>
  <si>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</si>
  <si>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</si>
  <si>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</si>
  <si>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</si>
  <si>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</si>
  <si>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</si>
  <si>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</si>
  <si>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</si>
  <si>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</si>
  <si>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</si>
  <si>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</si>
  <si>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</si>
  <si>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</si>
  <si>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</si>
  <si>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</si>
  <si>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</si>
  <si>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</si>
  <si>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</si>
  <si>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</si>
  <si>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</si>
  <si>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</si>
  <si>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</si>
  <si>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</si>
  <si>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</si>
  <si>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</si>
  <si>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</si>
  <si>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</si>
  <si>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</si>
  <si>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</si>
  <si>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</si>
  <si>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</si>
  <si>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</si>
  <si>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</si>
  <si>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</si>
  <si>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</si>
  <si>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</si>
  <si>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</si>
  <si>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</si>
  <si>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</si>
  <si>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</si>
  <si>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</si>
  <si>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</si>
  <si>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</si>
  <si>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</si>
  <si>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</si>
  <si>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</si>
  <si>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</si>
  <si>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</si>
  <si>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</si>
  <si>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</si>
  <si>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</si>
  <si>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</si>
  <si>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</si>
  <si>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</si>
  <si>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</si>
  <si>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</si>
  <si>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</si>
  <si>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</si>
  <si>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</si>
  <si>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</si>
  <si>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</si>
  <si>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</si>
  <si>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</si>
  <si>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</si>
  <si>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</si>
  <si>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</si>
  <si>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</si>
  <si>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</si>
  <si>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</si>
  <si>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</si>
  <si>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</si>
  <si>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</si>
  <si>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</si>
  <si>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</si>
  <si>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</si>
  <si>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</si>
  <si>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</si>
  <si>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</si>
  <si>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</si>
  <si>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</si>
  <si>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</si>
  <si>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</si>
  <si>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</si>
  <si>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</si>
  <si>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</si>
  <si>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</si>
  <si>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</si>
  <si>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</si>
  <si>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</si>
  <si>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</si>
  <si>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</si>
  <si>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</si>
  <si>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</si>
  <si>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</si>
  <si>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</si>
  <si>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</si>
  <si>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</si>
  <si>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</si>
  <si>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</si>
  <si>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</si>
  <si>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</si>
  <si>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</si>
  <si>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</si>
  <si>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</si>
  <si>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</si>
  <si>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</si>
  <si>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</si>
  <si>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</si>
  <si>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</si>
  <si>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</si>
  <si>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</si>
  <si>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</si>
  <si>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</si>
  <si>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</si>
  <si>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</si>
  <si>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</si>
  <si>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</si>
  <si>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</si>
  <si>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</si>
  <si>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</si>
  <si>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</si>
  <si>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</si>
  <si>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</si>
  <si>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</si>
  <si>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</si>
  <si>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</si>
  <si>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</si>
  <si>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</si>
  <si>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</si>
  <si>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</si>
  <si>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</si>
  <si>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</si>
  <si>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</si>
  <si>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</si>
  <si>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</si>
  <si>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</si>
  <si>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</si>
  <si>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</si>
  <si>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</si>
  <si>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</si>
  <si>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</si>
  <si>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</si>
  <si>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</si>
  <si>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</si>
  <si>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</si>
  <si>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</si>
  <si>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</si>
  <si>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</si>
  <si>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</si>
  <si>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</si>
  <si>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</si>
  <si>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</si>
  <si>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</si>
  <si>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</si>
  <si>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</si>
  <si>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</si>
  <si>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</si>
  <si>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</si>
  <si>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</si>
  <si>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</si>
  <si>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</si>
  <si>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</si>
  <si>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</si>
  <si>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</si>
  <si>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</si>
  <si>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</si>
  <si>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</si>
  <si>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</si>
  <si>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</si>
  <si>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</si>
  <si>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</si>
  <si>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</si>
  <si>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</si>
  <si>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</si>
  <si>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</si>
  <si>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</si>
  <si>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</si>
  <si>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</si>
  <si>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</si>
  <si>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</si>
  <si>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</si>
  <si>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</si>
  <si>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</si>
  <si>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</si>
  <si>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</si>
  <si>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</si>
  <si>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</si>
  <si>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</si>
  <si>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</si>
  <si>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</si>
  <si>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</si>
  <si>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</si>
  <si>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</si>
  <si>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</si>
  <si>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</si>
  <si>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</si>
  <si>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</si>
  <si>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</si>
  <si>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</si>
  <si>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</si>
  <si>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</si>
  <si>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</si>
  <si>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</si>
  <si>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</si>
  <si>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</si>
  <si>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</si>
  <si>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</si>
  <si>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</si>
  <si>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</si>
  <si>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</si>
  <si>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</si>
  <si>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</si>
  <si>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</si>
  <si>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</si>
  <si>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</si>
  <si>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</si>
  <si>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</si>
  <si>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</si>
  <si>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</si>
  <si>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</si>
  <si>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</si>
  <si>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</si>
  <si>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</si>
  <si>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</si>
  <si>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</si>
  <si>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</si>
  <si>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</si>
  <si>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</si>
  <si>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</si>
  <si>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</si>
  <si>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</si>
  <si>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</si>
  <si>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</si>
  <si>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</si>
  <si>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</si>
  <si>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</si>
  <si>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</si>
  <si>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</si>
  <si>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</si>
  <si>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</si>
  <si>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</si>
  <si>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</si>
  <si>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</si>
  <si>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</si>
  <si>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</si>
  <si>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</si>
  <si>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</si>
  <si>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</si>
  <si>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</si>
  <si>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</si>
  <si>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</si>
  <si>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</si>
  <si>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</si>
  <si>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</si>
  <si>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</si>
  <si>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</si>
  <si>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</si>
  <si>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</si>
  <si>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</si>
  <si>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</si>
  <si>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</si>
  <si>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</si>
  <si>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</si>
  <si>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</si>
  <si>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</si>
  <si>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</si>
  <si>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</si>
  <si>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</si>
  <si>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</si>
  <si>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</si>
  <si>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</si>
  <si>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</si>
  <si>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</si>
  <si>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</si>
  <si>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</si>
  <si>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</si>
  <si>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</si>
  <si>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</si>
  <si>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</si>
  <si>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</si>
  <si>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</si>
  <si>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</si>
  <si>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</si>
  <si>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</si>
  <si>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</si>
  <si>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</si>
  <si>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</si>
  <si>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</si>
  <si>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</si>
  <si>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</si>
  <si>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</si>
  <si>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</si>
  <si>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</si>
  <si>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</si>
  <si>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</si>
  <si>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</si>
  <si>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</si>
  <si>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</si>
  <si>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</si>
  <si>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</si>
  <si>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</si>
  <si>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</si>
  <si>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</si>
  <si>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</si>
  <si>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</si>
  <si>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</si>
  <si>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</si>
  <si>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</si>
  <si>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</si>
  <si>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</si>
  <si>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</si>
  <si>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</si>
  <si>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</si>
  <si>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</si>
  <si>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</si>
  <si>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</si>
  <si>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</si>
  <si>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</si>
  <si>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</si>
  <si>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</si>
  <si>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</si>
  <si>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</si>
  <si>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</si>
  <si>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</si>
  <si>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</si>
  <si>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</si>
  <si>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</si>
  <si>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</si>
  <si>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</si>
  <si>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</si>
  <si>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</si>
  <si>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</si>
  <si>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</si>
  <si>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</si>
  <si>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</si>
  <si>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</si>
  <si>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</si>
  <si>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</si>
  <si>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</si>
  <si>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</si>
  <si>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</si>
  <si>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</si>
  <si>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</si>
  <si>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</si>
  <si>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</si>
  <si>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</si>
  <si>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</si>
  <si>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</si>
  <si>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</si>
  <si>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</si>
  <si>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</si>
  <si>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</si>
  <si>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</si>
  <si>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</si>
  <si>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</si>
  <si>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</si>
  <si>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</si>
  <si>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</si>
  <si>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</si>
  <si>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</si>
  <si>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</si>
  <si>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</si>
  <si>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</si>
  <si>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</si>
  <si>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</si>
  <si>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</si>
  <si>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</si>
  <si>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</si>
  <si>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</si>
  <si>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</si>
  <si>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</si>
  <si>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</si>
  <si>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</si>
  <si>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</si>
  <si>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</si>
  <si>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</si>
  <si>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</si>
  <si>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</si>
  <si>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</si>
  <si>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</si>
  <si>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</si>
  <si>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</si>
  <si>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</si>
  <si>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</si>
  <si>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</si>
  <si>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</si>
  <si>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</si>
  <si>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</si>
  <si>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</si>
  <si>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</si>
  <si>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</si>
  <si>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</si>
  <si>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</si>
  <si>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</si>
  <si>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</si>
  <si>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</si>
  <si>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</si>
  <si>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</si>
  <si>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</si>
  <si>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</si>
  <si>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</si>
  <si>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</si>
  <si>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</si>
  <si>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</si>
  <si>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</si>
  <si>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</si>
  <si>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</si>
  <si>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</si>
  <si>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</si>
  <si>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</si>
  <si>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</si>
  <si>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</si>
  <si>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</si>
  <si>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</si>
  <si>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</si>
  <si>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</si>
  <si>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</si>
  <si>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</si>
  <si>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</si>
  <si>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</si>
  <si>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</si>
  <si>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</si>
  <si>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</si>
  <si>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</si>
  <si>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</si>
  <si>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</si>
  <si>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</si>
  <si>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</si>
  <si>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</si>
  <si>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</si>
  <si>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</si>
  <si>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</si>
  <si>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</si>
  <si>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</si>
  <si>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</si>
  <si>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</si>
  <si>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</si>
  <si>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</si>
  <si>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</si>
  <si>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</si>
  <si>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</si>
  <si>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</si>
  <si>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</si>
  <si>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</si>
  <si>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</si>
  <si>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</si>
  <si>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</si>
  <si>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</si>
  <si>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</si>
  <si>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</si>
  <si>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</si>
  <si>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</si>
  <si>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</si>
  <si>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</si>
  <si>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</si>
  <si>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</si>
  <si>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</si>
  <si>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</si>
  <si>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</si>
  <si>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</si>
  <si>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</si>
  <si>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</si>
  <si>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</si>
  <si>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</si>
  <si>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</si>
  <si>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</si>
  <si>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</si>
  <si>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</si>
  <si>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</si>
  <si>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</si>
  <si>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</si>
  <si>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</si>
  <si>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</si>
  <si>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</si>
  <si>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</si>
  <si>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</si>
  <si>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</si>
  <si>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</si>
  <si>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</si>
  <si>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</si>
  <si>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</si>
  <si>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</si>
  <si>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</si>
  <si>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</si>
  <si>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</si>
  <si>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</si>
  <si>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</si>
  <si>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</si>
  <si>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</si>
  <si>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</si>
  <si>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</si>
  <si>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</si>
  <si>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</si>
  <si>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</si>
  <si>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</si>
  <si>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</si>
  <si>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</si>
  <si>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</si>
  <si>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</si>
  <si>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</si>
  <si>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</si>
  <si>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</si>
  <si>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</si>
  <si>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</si>
  <si>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</si>
  <si>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</si>
  <si>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</si>
  <si>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</si>
  <si>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</si>
  <si>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</si>
  <si>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</si>
  <si>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</si>
  <si>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</si>
  <si>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</si>
  <si>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</si>
  <si>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</si>
  <si>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</si>
  <si>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</si>
  <si>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</si>
  <si>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</si>
  <si>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</si>
  <si>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</si>
  <si>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</si>
  <si>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</si>
  <si>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</si>
  <si>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</si>
  <si>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</si>
  <si>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</si>
  <si>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</si>
  <si>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</si>
  <si>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</si>
  <si>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</si>
  <si>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</si>
  <si>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</si>
  <si>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</si>
  <si>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</si>
  <si>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</si>
  <si>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</si>
  <si>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</si>
  <si>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</si>
  <si>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</si>
  <si>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</si>
  <si>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</si>
  <si>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</si>
  <si>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</si>
  <si>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</si>
  <si>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</si>
  <si>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</si>
  <si>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</si>
  <si>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</si>
  <si>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</si>
  <si>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</si>
  <si>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</si>
  <si>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</si>
  <si>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</si>
  <si>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</si>
  <si>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</si>
  <si>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</si>
  <si>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</si>
  <si>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</si>
  <si>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</si>
  <si>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</si>
  <si>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</si>
  <si>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</si>
  <si>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</si>
  <si>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</si>
  <si>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</si>
  <si>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</si>
  <si>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</si>
  <si>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</si>
  <si>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</si>
  <si>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</si>
  <si>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</si>
  <si>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</si>
  <si>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</si>
  <si>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</si>
  <si>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</si>
  <si>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</si>
  <si>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</si>
  <si>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</si>
  <si>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</si>
  <si>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</si>
  <si>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</si>
  <si>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</si>
  <si>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</si>
  <si>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</si>
  <si>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</si>
  <si>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</si>
  <si>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</si>
  <si>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</si>
  <si>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</si>
  <si>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</si>
  <si>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</si>
  <si>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</si>
  <si>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</si>
  <si>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</si>
  <si>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</si>
  <si>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</si>
  <si>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</si>
  <si>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</si>
  <si>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</si>
  <si>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</si>
  <si>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</si>
  <si>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</si>
  <si>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</si>
  <si>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</si>
  <si>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</si>
  <si>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</si>
  <si>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</si>
  <si>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</si>
  <si>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</si>
  <si>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</si>
  <si>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</si>
  <si>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</si>
  <si>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</si>
  <si>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</si>
  <si>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</si>
  <si>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</si>
  <si>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</si>
  <si>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</si>
  <si>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</si>
  <si>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</si>
  <si>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</si>
  <si>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</si>
  <si>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</si>
  <si>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</si>
  <si>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</si>
  <si>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</si>
  <si>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</si>
  <si>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</si>
  <si>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</si>
  <si>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</si>
  <si>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</si>
  <si>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</si>
  <si>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</si>
  <si>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</si>
  <si>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</si>
  <si>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</si>
  <si>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</si>
  <si>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</si>
  <si>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</si>
  <si>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</si>
  <si>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</si>
  <si>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</si>
  <si>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</si>
  <si>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</si>
  <si>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</si>
  <si>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</si>
  <si>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</si>
  <si>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</si>
  <si>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</si>
  <si>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</si>
  <si>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</si>
  <si>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</si>
  <si>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</si>
  <si>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</si>
  <si>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</si>
  <si>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</si>
  <si>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</si>
  <si>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</si>
  <si>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</si>
  <si>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</si>
  <si>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</si>
  <si>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</si>
  <si>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</si>
  <si>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</si>
  <si>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</si>
  <si>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</si>
  <si>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</si>
  <si>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</si>
  <si>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</si>
  <si>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</si>
  <si>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</si>
  <si>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</si>
  <si>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</si>
  <si>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</si>
  <si>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</si>
  <si>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</si>
  <si>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</si>
  <si>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</si>
  <si>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</si>
  <si>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</si>
  <si>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</si>
  <si>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</si>
  <si>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</si>
  <si>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</si>
  <si>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</si>
  <si>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</si>
  <si>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</si>
  <si>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</si>
  <si>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</si>
  <si>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</si>
  <si>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</si>
  <si>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</si>
  <si>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</si>
  <si>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</si>
  <si>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</si>
  <si>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</si>
  <si>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</si>
  <si>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</si>
  <si>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</si>
  <si>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</si>
  <si>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</si>
  <si>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</si>
  <si>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</si>
  <si>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</si>
  <si>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</si>
  <si>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</si>
  <si>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</si>
  <si>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</si>
  <si>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</si>
  <si>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</si>
  <si>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</si>
  <si>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</si>
  <si>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</si>
  <si>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</si>
  <si>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</si>
  <si>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</si>
  <si>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</si>
  <si>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</si>
  <si>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</si>
  <si>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</si>
  <si>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</si>
  <si>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</si>
  <si>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</si>
  <si>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</si>
  <si>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</si>
  <si>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</si>
  <si>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</si>
  <si>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</si>
  <si>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</si>
  <si>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</si>
  <si>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</si>
  <si>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</si>
  <si>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</si>
  <si>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</si>
  <si>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</si>
  <si>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</si>
  <si>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</si>
  <si>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</si>
  <si>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</si>
  <si>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</si>
  <si>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</si>
  <si>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</si>
  <si>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</si>
  <si>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</si>
  <si>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</si>
  <si>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</si>
  <si>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</si>
  <si>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</si>
  <si>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</si>
  <si>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</si>
  <si>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</si>
  <si>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</si>
  <si>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</si>
  <si>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</si>
  <si>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</si>
  <si>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</si>
  <si>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</si>
  <si>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</si>
  <si>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</si>
  <si>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</si>
  <si>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</si>
  <si>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</si>
  <si>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</si>
  <si>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</si>
  <si>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</si>
  <si>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</si>
  <si>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</si>
  <si>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</si>
  <si>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</si>
  <si>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</si>
  <si>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</si>
  <si>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</si>
  <si>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</si>
  <si>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</si>
  <si>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</si>
  <si>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</si>
  <si>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</si>
  <si>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</si>
  <si>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</si>
  <si>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</si>
  <si>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</si>
  <si>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</si>
  <si>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</si>
  <si>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</si>
  <si>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</si>
  <si>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</si>
  <si>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</si>
  <si>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</si>
  <si>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</si>
  <si>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</si>
  <si>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</si>
  <si>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</si>
  <si>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</si>
  <si>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</si>
  <si>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</si>
  <si>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</si>
  <si>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</si>
  <si>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</si>
  <si>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</si>
  <si>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</si>
  <si>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</si>
  <si>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</si>
  <si>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</si>
  <si>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</si>
  <si>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</si>
  <si>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</si>
  <si>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</si>
  <si>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</si>
  <si>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</si>
  <si>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</si>
  <si>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</si>
  <si>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</si>
  <si>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</si>
  <si>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</si>
  <si>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</si>
  <si>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</si>
  <si>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</si>
  <si>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</si>
  <si>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</si>
  <si>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</si>
  <si>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</si>
  <si>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</si>
  <si>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</si>
  <si>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</si>
  <si>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</si>
  <si>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</si>
  <si>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</si>
  <si>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</si>
  <si>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</si>
  <si>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</si>
  <si>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</si>
  <si>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</si>
  <si>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</si>
  <si>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</si>
  <si>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</si>
  <si>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</si>
  <si>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</si>
  <si>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</si>
  <si>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</si>
  <si>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</si>
  <si>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</si>
  <si>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</si>
  <si>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</si>
  <si>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</si>
  <si>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</si>
  <si>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</si>
  <si>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</si>
  <si>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</si>
  <si>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</si>
  <si>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</si>
  <si>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</si>
  <si>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</si>
  <si>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</si>
  <si>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</si>
  <si>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</si>
  <si>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</si>
  <si>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</si>
  <si>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</si>
  <si>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</si>
  <si>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</si>
  <si>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</si>
  <si>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</si>
  <si>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</si>
  <si>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</si>
  <si>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</si>
  <si>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</si>
  <si>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</si>
  <si>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</si>
  <si>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</si>
  <si>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</si>
  <si>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</si>
  <si>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</si>
  <si>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</si>
  <si>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</si>
  <si>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</si>
  <si>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</si>
  <si>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</si>
  <si>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</si>
  <si>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</si>
  <si>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</si>
  <si>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</si>
  <si>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</si>
  <si>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</si>
  <si>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</si>
  <si>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</si>
  <si>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</si>
  <si>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</si>
  <si>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</si>
  <si>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</si>
  <si>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</si>
  <si>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</si>
  <si>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</si>
  <si>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</si>
  <si>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</si>
  <si>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</si>
  <si>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</si>
  <si>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</si>
  <si>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</si>
  <si>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</si>
  <si>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</si>
  <si>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</si>
  <si>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</si>
  <si>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</si>
  <si>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</si>
  <si>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</si>
  <si>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</si>
  <si>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</si>
  <si>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</si>
  <si>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</si>
  <si>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</si>
  <si>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</si>
  <si>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</si>
  <si>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</si>
  <si>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</si>
  <si>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</si>
  <si>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</si>
  <si>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</si>
  <si>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</si>
  <si>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</si>
  <si>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</si>
  <si>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</si>
  <si>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</si>
  <si>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</si>
  <si>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</si>
  <si>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</si>
  <si>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</si>
  <si>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</si>
  <si>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</si>
  <si>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</si>
  <si>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</si>
  <si>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</si>
  <si>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</si>
  <si>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</si>
  <si>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</si>
  <si>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</si>
  <si>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</si>
  <si>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</si>
  <si>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</si>
  <si>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</si>
  <si>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</si>
  <si>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</si>
  <si>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</si>
  <si>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</si>
  <si>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</si>
  <si>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</si>
  <si>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</si>
  <si>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</si>
  <si>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</si>
  <si>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</si>
  <si>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</si>
  <si>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</si>
  <si>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</si>
  <si>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</si>
  <si>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</si>
  <si>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</si>
  <si>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</si>
  <si>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</si>
  <si>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</si>
  <si>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</si>
  <si>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</si>
  <si>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</si>
  <si>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</si>
  <si>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</si>
  <si>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</si>
  <si>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</si>
  <si>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</si>
  <si>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</si>
  <si>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</si>
  <si>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</si>
  <si>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</si>
  <si>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</si>
  <si>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</si>
  <si>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</si>
  <si>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</si>
  <si>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</si>
  <si>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</si>
  <si>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</si>
  <si>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</si>
  <si>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</si>
  <si>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</si>
  <si>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</si>
  <si>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</si>
  <si>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</si>
  <si>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</si>
  <si>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</si>
  <si>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</si>
  <si>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</si>
  <si>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</si>
  <si>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</si>
  <si>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</si>
  <si>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</si>
  <si>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</si>
  <si>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</si>
  <si>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</si>
  <si>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</si>
  <si>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</si>
  <si>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</si>
  <si>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</si>
  <si>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</si>
  <si>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</si>
  <si>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</si>
  <si>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</si>
  <si>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</si>
  <si>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</si>
  <si>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</si>
  <si>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</si>
  <si>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</si>
  <si>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</si>
  <si>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</si>
  <si>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</si>
  <si>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</si>
  <si>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</si>
  <si>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</si>
  <si>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</si>
  <si>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</si>
  <si>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</si>
  <si>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</si>
  <si>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</si>
  <si>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</si>
  <si>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</si>
  <si>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</si>
  <si>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</si>
  <si>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</si>
  <si>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</si>
  <si>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</si>
  <si>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</si>
  <si>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</si>
  <si>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</si>
  <si>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</si>
  <si>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</si>
  <si>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</si>
  <si>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</si>
  <si>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</si>
  <si>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</si>
  <si>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</si>
  <si>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</si>
  <si>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</si>
  <si>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</si>
  <si>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</si>
  <si>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</si>
  <si>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</si>
  <si>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</si>
  <si>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</si>
  <si>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</si>
  <si>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</si>
  <si>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</si>
  <si>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</si>
  <si>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</si>
  <si>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</si>
  <si>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</si>
  <si>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</si>
  <si>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</si>
  <si>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</si>
  <si>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</si>
  <si>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</si>
  <si>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</si>
  <si>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</si>
  <si>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</si>
  <si>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</si>
  <si>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</si>
  <si>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</si>
  <si>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</si>
  <si>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</si>
  <si>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</si>
  <si>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</si>
  <si>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</si>
  <si>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</si>
  <si>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</si>
  <si>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</si>
  <si>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</si>
  <si>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</si>
  <si>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</si>
  <si>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</si>
  <si>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</si>
  <si>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</si>
  <si>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</si>
  <si>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</si>
  <si>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</si>
  <si>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</si>
  <si>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</si>
  <si>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</si>
  <si>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</si>
  <si>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</si>
  <si>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</si>
  <si>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</si>
  <si>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</si>
  <si>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</si>
  <si>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</si>
  <si>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</si>
  <si>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</si>
  <si>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</si>
  <si>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</si>
  <si>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</si>
  <si>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</si>
  <si>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</si>
  <si>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</si>
  <si>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</si>
  <si>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</si>
  <si>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</si>
  <si>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</si>
  <si>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</si>
  <si>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</si>
  <si>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</si>
  <si>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</si>
  <si>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</si>
  <si>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</si>
  <si>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</si>
  <si>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</si>
  <si>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</si>
  <si>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</si>
  <si>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</si>
  <si>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</si>
  <si>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</si>
  <si>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</si>
  <si>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</si>
  <si>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</si>
  <si>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</si>
  <si>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</si>
  <si>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</si>
  <si>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</si>
  <si>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</si>
  <si>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</si>
  <si>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</si>
  <si>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</si>
  <si>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</si>
  <si>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</si>
  <si>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</si>
  <si>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</si>
  <si>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</si>
  <si>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</si>
  <si>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</si>
  <si>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</si>
  <si>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</si>
  <si>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</si>
  <si>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</si>
  <si>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</si>
  <si>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</si>
  <si>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</si>
  <si>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</si>
  <si>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</si>
  <si>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</si>
  <si>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</si>
  <si>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</si>
  <si>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</si>
  <si>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</si>
  <si>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</si>
  <si>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</si>
  <si>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</si>
  <si>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</si>
  <si>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</si>
  <si>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</si>
  <si>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</si>
  <si>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</si>
  <si>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</si>
  <si>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</si>
  <si>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</si>
  <si>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</si>
  <si>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</si>
  <si>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</si>
  <si>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</si>
  <si>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</si>
  <si>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</si>
  <si>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</si>
  <si>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</si>
  <si>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</si>
  <si>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</si>
  <si>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</si>
  <si>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</si>
  <si>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</si>
  <si>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</si>
  <si>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</si>
  <si>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</si>
  <si>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</si>
  <si>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</si>
  <si>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</si>
  <si>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</si>
  <si>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</si>
  <si>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</si>
  <si>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</si>
  <si>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</si>
  <si>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</si>
  <si>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</si>
  <si>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</si>
  <si>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</si>
  <si>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</si>
  <si>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</si>
  <si>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</si>
  <si>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</si>
  <si>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</si>
  <si>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</si>
  <si>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</si>
  <si>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</si>
  <si>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</si>
  <si>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</si>
  <si>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</si>
  <si>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</si>
  <si>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</si>
  <si>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</si>
  <si>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</si>
  <si>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</si>
  <si>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</si>
  <si>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</si>
  <si>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</si>
  <si>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</si>
  <si>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</si>
  <si>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</si>
  <si>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</si>
  <si>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</si>
  <si>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</si>
  <si>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</si>
  <si>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</si>
  <si>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</si>
  <si>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</si>
  <si>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</si>
  <si>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</si>
  <si>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</si>
  <si>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</si>
  <si>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</si>
  <si>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</si>
  <si>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</si>
  <si>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</si>
  <si>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</si>
  <si>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</si>
  <si>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</si>
  <si>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</si>
  <si>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</si>
  <si>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</si>
  <si>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</si>
  <si>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</si>
  <si>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</si>
  <si>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</si>
  <si>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</si>
  <si>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</si>
  <si>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</si>
  <si>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</si>
  <si>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</si>
  <si>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</si>
  <si>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</si>
  <si>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</si>
  <si>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</si>
  <si>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</si>
  <si>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</si>
  <si>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</si>
  <si>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</si>
  <si>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</si>
  <si>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</si>
  <si>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</si>
  <si>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</si>
  <si>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</si>
  <si>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</si>
  <si>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</si>
  <si>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</si>
  <si>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</si>
  <si>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</si>
  <si>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</si>
  <si>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</si>
  <si>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</si>
  <si>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</si>
  <si>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</si>
  <si>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</si>
  <si>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</si>
  <si>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</si>
  <si>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</si>
  <si>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</si>
  <si>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</si>
  <si>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</si>
  <si>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</si>
  <si>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</si>
  <si>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</si>
  <si>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</si>
  <si>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</si>
  <si>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</si>
  <si>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</si>
  <si>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</si>
  <si>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</si>
  <si>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</si>
  <si>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</si>
  <si>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</si>
  <si>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</si>
  <si>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</si>
  <si>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</si>
  <si>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</si>
  <si>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</si>
  <si>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</si>
  <si>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</si>
  <si>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</si>
  <si>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</si>
  <si>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</si>
  <si>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</si>
  <si>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</si>
  <si>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</si>
  <si>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</si>
  <si>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</si>
  <si>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</si>
  <si>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</si>
  <si>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</si>
  <si>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</si>
  <si>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</si>
  <si>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</si>
  <si>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</si>
  <si>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</si>
  <si>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</si>
  <si>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</si>
  <si>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</si>
  <si>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</si>
  <si>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</si>
  <si>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</si>
  <si>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</si>
  <si>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</si>
  <si>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</si>
  <si>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</si>
  <si>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</si>
  <si>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</si>
  <si>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</si>
  <si>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</si>
  <si>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</si>
  <si>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</si>
  <si>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</si>
  <si>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</si>
  <si>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</si>
  <si>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</si>
  <si>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</si>
  <si>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</si>
  <si>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</si>
  <si>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</si>
  <si>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</si>
  <si>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</si>
  <si>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</si>
  <si>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</si>
  <si>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</si>
  <si>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</si>
  <si>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</si>
  <si>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</si>
  <si>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</si>
  <si>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</si>
  <si>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</si>
  <si>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</si>
  <si>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</si>
  <si>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</si>
  <si>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</si>
  <si>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</si>
  <si>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</si>
  <si>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</si>
  <si>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</si>
  <si>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</si>
  <si>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</si>
  <si>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</si>
  <si>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</si>
  <si>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</si>
  <si>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</si>
  <si>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</si>
  <si>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</si>
  <si>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</si>
  <si>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</si>
  <si>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</si>
  <si>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</si>
  <si>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</si>
  <si>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</si>
  <si>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</si>
  <si>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</si>
  <si>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</si>
  <si>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</si>
  <si>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</si>
  <si>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</si>
  <si>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</si>
  <si>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</si>
  <si>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</si>
  <si>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</si>
  <si>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</si>
  <si>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</si>
  <si>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</si>
  <si>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</si>
  <si>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</si>
  <si>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</si>
  <si>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</si>
  <si>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</si>
  <si>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</si>
  <si>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</si>
  <si>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</si>
  <si>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</si>
  <si>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</si>
  <si>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</si>
  <si>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</si>
  <si>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</si>
  <si>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</si>
  <si>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</si>
  <si>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</si>
  <si>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</si>
  <si>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</si>
  <si>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</si>
  <si>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</si>
  <si>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</si>
  <si>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</si>
  <si>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</si>
  <si>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</si>
  <si>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</si>
  <si>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</si>
  <si>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</si>
  <si>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</si>
  <si>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</si>
  <si>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</si>
  <si>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</si>
  <si>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</si>
  <si>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</si>
  <si>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</si>
  <si>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</si>
  <si>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</si>
  <si>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</si>
  <si>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</si>
  <si>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</si>
  <si>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</si>
  <si>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</si>
  <si>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</si>
  <si>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</si>
  <si>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</si>
  <si>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</si>
  <si>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</si>
  <si>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</si>
  <si>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</si>
  <si>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</si>
  <si>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</si>
  <si>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</si>
  <si>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</si>
  <si>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</si>
  <si>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</si>
  <si>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</si>
  <si>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</si>
  <si>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</si>
  <si>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</si>
  <si>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</si>
  <si>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</si>
  <si>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</si>
  <si>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</si>
  <si>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</si>
  <si>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</si>
  <si>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</si>
  <si>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</si>
  <si>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</si>
  <si>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</si>
  <si>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</si>
  <si>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</si>
  <si>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</si>
  <si>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</si>
  <si>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</si>
  <si>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</si>
  <si>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</si>
  <si>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</si>
  <si>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</si>
  <si>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</si>
  <si>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</si>
  <si>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</si>
  <si>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</si>
  <si>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</si>
  <si>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</si>
  <si>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</si>
  <si>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</si>
  <si>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</si>
  <si>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</si>
  <si>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</si>
  <si>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</si>
  <si>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</si>
  <si>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</si>
  <si>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</si>
  <si>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</si>
  <si>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</si>
  <si>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</si>
  <si>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</si>
  <si>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</si>
  <si>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</si>
  <si>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</si>
  <si>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</si>
  <si>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</si>
  <si>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</si>
  <si>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</si>
  <si>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</si>
  <si>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</si>
  <si>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</si>
  <si>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</si>
  <si>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</si>
  <si>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</si>
  <si>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</si>
  <si>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</si>
  <si>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</si>
  <si>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</si>
  <si>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</si>
  <si>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</si>
  <si>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</si>
  <si>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</si>
  <si>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</si>
  <si>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</si>
  <si>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</si>
  <si>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</si>
  <si>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</si>
  <si>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</si>
  <si>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</si>
  <si>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</si>
  <si>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</si>
  <si>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</si>
  <si>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</si>
  <si>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</si>
  <si>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</si>
  <si>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</si>
  <si>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</si>
  <si>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</si>
  <si>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</si>
  <si>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</si>
  <si>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</si>
  <si>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</si>
  <si>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</si>
  <si>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</si>
  <si>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</si>
  <si>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</si>
  <si>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</si>
  <si>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</si>
  <si>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</si>
  <si>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</si>
  <si>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</si>
  <si>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</si>
  <si>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</si>
  <si>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</si>
  <si>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</si>
  <si>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</si>
  <si>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</si>
  <si>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</si>
  <si>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</si>
  <si>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</si>
  <si>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</si>
  <si>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</si>
  <si>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</si>
  <si>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</si>
  <si>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</si>
  <si>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</si>
  <si>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</si>
  <si>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</si>
  <si>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</si>
  <si>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</si>
  <si>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</si>
  <si>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</si>
  <si>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</si>
  <si>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</si>
  <si>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</si>
  <si>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</si>
  <si>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</si>
  <si>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</si>
  <si>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</si>
  <si>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</si>
  <si>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</si>
  <si>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</si>
  <si>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</si>
  <si>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</si>
  <si>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</si>
  <si>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</si>
  <si>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</si>
  <si>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</si>
  <si>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</si>
  <si>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</si>
  <si>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</si>
  <si>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</si>
  <si>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</si>
  <si>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</si>
  <si>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</si>
  <si>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</si>
  <si>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</si>
  <si>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</si>
  <si>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</si>
  <si>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</si>
  <si>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</si>
  <si>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</si>
  <si>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</si>
  <si>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</si>
  <si>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</si>
  <si>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</si>
  <si>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</si>
  <si>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</si>
  <si>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</si>
  <si>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</si>
  <si>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</si>
  <si>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</si>
  <si>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</si>
  <si>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</si>
  <si>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</si>
  <si>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</si>
  <si>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</si>
  <si>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</si>
  <si>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</si>
  <si>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</si>
  <si>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</si>
  <si>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</si>
  <si>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</si>
  <si>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</si>
  <si>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</si>
  <si>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</si>
  <si>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</si>
  <si>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</si>
  <si>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</si>
  <si>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</si>
  <si>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</si>
  <si>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</si>
  <si>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</si>
  <si>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</si>
  <si>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</si>
  <si>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</si>
  <si>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</si>
  <si>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</si>
  <si>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</si>
  <si>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</si>
  <si>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</si>
  <si>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</si>
  <si>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</si>
  <si>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</si>
  <si>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</si>
  <si>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</si>
  <si>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</si>
  <si>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</si>
  <si>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</si>
  <si>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</si>
  <si>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</si>
  <si>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</si>
  <si>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</si>
  <si>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</si>
  <si>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</si>
  <si>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</si>
  <si>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</si>
  <si>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</si>
  <si>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</si>
  <si>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</si>
  <si>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</si>
  <si>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</si>
  <si>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</si>
  <si>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</si>
  <si>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</si>
  <si>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</si>
  <si>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</si>
  <si>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</si>
  <si>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</si>
  <si>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</si>
  <si>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</si>
  <si>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</si>
  <si>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</si>
  <si>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</si>
  <si>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</si>
  <si>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</si>
  <si>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</si>
  <si>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</si>
  <si>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</si>
  <si>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</si>
  <si>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</si>
  <si>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</si>
  <si>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</si>
  <si>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</si>
  <si>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</si>
  <si>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</si>
  <si>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</si>
  <si>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</si>
  <si>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</si>
  <si>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</si>
  <si>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</si>
  <si>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</si>
  <si>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</si>
  <si>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</si>
  <si>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</si>
  <si>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</si>
  <si>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</si>
  <si>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</si>
  <si>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</si>
  <si>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</si>
  <si>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</si>
  <si>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</si>
  <si>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</si>
  <si>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</si>
  <si>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</si>
  <si>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</si>
  <si>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</si>
  <si>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</si>
  <si>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</si>
  <si>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</si>
  <si>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</si>
  <si>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</si>
  <si>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</si>
  <si>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</si>
  <si>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</si>
  <si>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</si>
  <si>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</si>
  <si>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</si>
  <si>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</si>
  <si>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</si>
  <si>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</si>
  <si>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</si>
  <si>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</si>
  <si>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</si>
  <si>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</si>
  <si>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</si>
  <si>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</si>
  <si>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</si>
  <si>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</si>
  <si>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</si>
  <si>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</si>
  <si>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</si>
  <si>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</si>
  <si>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</si>
  <si>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</si>
  <si>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</si>
  <si>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</si>
  <si>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</si>
  <si>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</si>
  <si>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</si>
  <si>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</si>
  <si>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</si>
  <si>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</si>
  <si>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</si>
  <si>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</si>
  <si>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</si>
  <si>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</si>
  <si>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</si>
  <si>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</si>
  <si>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</si>
  <si>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</si>
  <si>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</si>
  <si>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</si>
  <si>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</si>
  <si>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</si>
  <si>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</si>
  <si>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</si>
  <si>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</si>
  <si>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</si>
  <si>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</si>
  <si>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</si>
  <si>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</si>
  <si>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</si>
  <si>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</si>
  <si>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</si>
  <si>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</si>
  <si>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</si>
  <si>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</si>
  <si>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</si>
  <si>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</si>
  <si>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</si>
  <si>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</si>
  <si>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</si>
  <si>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</si>
  <si>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</si>
  <si>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</si>
  <si>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</si>
  <si>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</si>
  <si>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</si>
  <si>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</si>
  <si>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</si>
  <si>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</si>
  <si>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</si>
  <si>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</si>
  <si>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</si>
  <si>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</si>
  <si>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</si>
  <si>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</si>
  <si>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</si>
  <si>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</si>
  <si>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</si>
  <si>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</si>
  <si>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</si>
  <si>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</si>
  <si>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</si>
  <si>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</si>
  <si>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</si>
  <si>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</si>
  <si>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</si>
  <si>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</si>
  <si>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</si>
  <si>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</si>
  <si>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</si>
  <si>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</si>
  <si>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</si>
  <si>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</si>
  <si>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</si>
  <si>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</si>
  <si>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</si>
  <si>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</si>
  <si>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</si>
  <si>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</si>
  <si>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</si>
  <si>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</si>
  <si>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</si>
  <si>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</si>
  <si>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</si>
  <si>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</si>
  <si>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</si>
  <si>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</si>
  <si>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</si>
  <si>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</si>
  <si>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</si>
  <si>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</si>
  <si>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</si>
  <si>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</si>
  <si>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</si>
  <si>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</si>
  <si>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</si>
  <si>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</si>
  <si>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</si>
  <si>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</si>
  <si>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</si>
  <si>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</si>
  <si>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</si>
  <si>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</si>
  <si>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</si>
  <si>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</si>
  <si>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</si>
  <si>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</si>
  <si>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</si>
  <si>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</si>
  <si>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</si>
  <si>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</si>
  <si>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</si>
  <si>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</si>
  <si>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</si>
  <si>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</si>
  <si>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</si>
  <si>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</si>
  <si>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</si>
  <si>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</si>
  <si>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</si>
  <si>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</si>
  <si>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</si>
  <si>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</si>
  <si>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</si>
  <si>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</si>
  <si>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</si>
  <si>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</si>
  <si>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</si>
  <si>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</si>
  <si>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</si>
  <si>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</si>
  <si>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</si>
  <si>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</si>
  <si>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</si>
  <si>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</si>
  <si>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</si>
  <si>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</si>
  <si>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</si>
  <si>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</si>
  <si>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</si>
  <si>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</si>
  <si>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</si>
  <si>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</si>
  <si>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</si>
  <si>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</si>
  <si>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</si>
  <si>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</si>
  <si>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</si>
  <si>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</si>
  <si>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</si>
  <si>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</si>
  <si>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</si>
  <si>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</si>
  <si>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</si>
  <si>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</si>
  <si>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</si>
  <si>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</si>
  <si>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</si>
  <si>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</si>
  <si>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</si>
  <si>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</si>
  <si>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</si>
  <si>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</si>
  <si>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</si>
  <si>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</si>
  <si>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</si>
  <si>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</si>
  <si>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</si>
  <si>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</si>
  <si>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</si>
  <si>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</si>
  <si>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</si>
  <si>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</si>
  <si>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</si>
  <si>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</si>
  <si>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</si>
  <si>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</si>
  <si>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</si>
  <si>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</si>
  <si>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</si>
  <si>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</si>
  <si>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</si>
  <si>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</si>
  <si>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</si>
  <si>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</si>
  <si>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</si>
  <si>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</si>
  <si>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</si>
  <si>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</si>
  <si>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</si>
  <si>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</si>
  <si>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</si>
  <si>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</si>
  <si>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</si>
  <si>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</si>
  <si>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</si>
  <si>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</si>
  <si>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</si>
  <si>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</si>
  <si>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</si>
  <si>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</si>
  <si>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</si>
  <si>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</si>
  <si>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</si>
  <si>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</si>
  <si>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</si>
  <si>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</si>
  <si>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</si>
  <si>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</si>
  <si>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</si>
  <si>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</si>
  <si>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</si>
  <si>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</si>
  <si>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</si>
  <si>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</si>
  <si>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</si>
  <si>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</si>
  <si>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</si>
  <si>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</si>
  <si>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</si>
  <si>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</si>
  <si>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</si>
  <si>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</si>
  <si>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</si>
  <si>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</si>
  <si>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</si>
  <si>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</si>
  <si>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</si>
  <si>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</si>
  <si>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</si>
  <si>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</si>
  <si>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</si>
  <si>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</si>
  <si>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</si>
  <si>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</si>
  <si>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</si>
  <si>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</si>
  <si>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</si>
  <si>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</si>
  <si>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</si>
  <si>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</si>
  <si>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</si>
  <si>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</si>
  <si>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</si>
  <si>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</si>
  <si>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</si>
  <si>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</si>
  <si>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</si>
  <si>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</si>
  <si>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</si>
  <si>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</si>
  <si>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</si>
  <si>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</si>
  <si>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</si>
  <si>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</si>
  <si>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</si>
  <si>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</si>
  <si>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</si>
  <si>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</si>
  <si>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</si>
  <si>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</si>
  <si>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</si>
  <si>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</si>
  <si>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</si>
  <si>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</si>
  <si>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</si>
  <si>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</si>
  <si>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</si>
  <si>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</si>
  <si>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</si>
  <si>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</si>
  <si>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</si>
  <si>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</si>
  <si>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</si>
  <si>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</si>
  <si>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</si>
  <si>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</si>
  <si>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</si>
  <si>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</si>
  <si>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</si>
  <si>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</si>
  <si>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</si>
  <si>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</si>
  <si>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</si>
  <si>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</si>
  <si>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</si>
  <si>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</si>
  <si>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</si>
  <si>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</si>
  <si>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</si>
  <si>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</si>
  <si>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</si>
  <si>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</si>
  <si>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</si>
  <si>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</si>
  <si>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</si>
  <si>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</si>
  <si>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</si>
  <si>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</si>
  <si>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</si>
  <si>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</si>
  <si>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</si>
  <si>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</si>
  <si>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</si>
  <si>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</si>
  <si>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</si>
  <si>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</si>
  <si>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</si>
  <si>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</si>
  <si>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</si>
  <si>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</si>
  <si>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</si>
  <si>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</si>
  <si>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</si>
  <si>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</si>
  <si>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</si>
  <si>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</si>
  <si>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</si>
  <si>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</si>
  <si>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</si>
  <si>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</si>
  <si>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</si>
  <si>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</si>
  <si>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</si>
  <si>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</si>
  <si>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</si>
  <si>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</si>
  <si>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</si>
  <si>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</si>
  <si>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</si>
  <si>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</si>
  <si>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</si>
  <si>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</si>
  <si>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</si>
  <si>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</si>
  <si>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</si>
  <si>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</si>
  <si>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</si>
  <si>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</si>
  <si>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</si>
  <si>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</si>
  <si>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</si>
  <si>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</si>
  <si>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</si>
  <si>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</si>
  <si>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</si>
  <si>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</si>
  <si>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</si>
  <si>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</si>
  <si>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</si>
  <si>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</si>
  <si>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</si>
  <si>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</si>
  <si>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</si>
  <si>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</si>
  <si>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</si>
  <si>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</si>
  <si>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</si>
  <si>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</si>
  <si>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</si>
  <si>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</si>
  <si>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</si>
  <si>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</si>
  <si>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</si>
  <si>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</si>
  <si>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</si>
  <si>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</si>
  <si>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</si>
  <si>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</si>
  <si>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</si>
  <si>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</si>
  <si>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</si>
  <si>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</si>
  <si>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</si>
  <si>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</si>
  <si>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</si>
  <si>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</si>
  <si>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</si>
  <si>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</si>
  <si>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</si>
  <si>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</si>
  <si>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</si>
  <si>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</si>
  <si>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</si>
  <si>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</si>
  <si>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</si>
  <si>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</si>
  <si>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</si>
  <si>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</si>
  <si>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</si>
  <si>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</si>
  <si>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</si>
  <si>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</si>
  <si>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</si>
  <si>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</si>
  <si>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</si>
  <si>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</si>
  <si>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</si>
  <si>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</si>
  <si>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</si>
  <si>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</si>
  <si>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</si>
  <si>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</si>
  <si>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</si>
  <si>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</si>
  <si>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</si>
  <si>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</si>
  <si>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</si>
  <si>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</si>
  <si>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</si>
  <si>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</si>
  <si>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</si>
  <si>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</si>
  <si>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</si>
  <si>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</si>
  <si>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</si>
  <si>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</si>
  <si>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</si>
  <si>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</si>
  <si>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</si>
  <si>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</si>
  <si>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</si>
  <si>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</si>
  <si>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</si>
  <si>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</si>
  <si>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</si>
  <si>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</si>
  <si>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</si>
  <si>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</si>
  <si>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</si>
  <si>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</si>
  <si>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</si>
  <si>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</si>
  <si>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</si>
  <si>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</si>
  <si>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</si>
  <si>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</si>
  <si>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</si>
  <si>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</si>
  <si>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</si>
  <si>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</si>
  <si>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</si>
  <si>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</si>
  <si>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</si>
  <si>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</si>
  <si>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</si>
  <si>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</si>
  <si>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</si>
  <si>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</si>
  <si>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</si>
  <si>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</si>
  <si>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</si>
  <si>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</si>
  <si>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</si>
  <si>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</si>
  <si>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</si>
  <si>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</si>
  <si>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</si>
  <si>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</si>
  <si>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</si>
  <si>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</si>
  <si>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</si>
  <si>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</si>
  <si>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</si>
  <si>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</si>
  <si>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</si>
  <si>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</si>
  <si>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</si>
  <si>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</si>
  <si>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</si>
  <si>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</si>
  <si>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</si>
  <si>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</si>
  <si>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</si>
  <si>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</si>
  <si>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</si>
  <si>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</si>
  <si>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</si>
  <si>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</si>
  <si>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</si>
  <si>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</si>
  <si>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</si>
  <si>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</si>
  <si>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</si>
  <si>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</si>
  <si>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</si>
  <si>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</si>
  <si>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</si>
  <si>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</si>
  <si>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</si>
  <si>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</si>
  <si>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</si>
  <si>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</si>
  <si>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</si>
  <si>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</si>
  <si>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</si>
  <si>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</si>
  <si>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</si>
  <si>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</si>
  <si>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</si>
  <si>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</si>
  <si>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</si>
  <si>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</si>
  <si>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</si>
  <si>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</si>
  <si>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</si>
  <si>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</si>
  <si>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</si>
  <si>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</si>
  <si>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</si>
  <si>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</si>
  <si>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</si>
  <si>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</si>
  <si>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</si>
  <si>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</si>
  <si>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</si>
  <si>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</si>
  <si>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</si>
  <si>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</si>
  <si>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</si>
  <si>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</si>
  <si>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</si>
  <si>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</si>
  <si>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</si>
  <si>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</si>
  <si>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</si>
  <si>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</si>
  <si>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</si>
  <si>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</si>
  <si>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</si>
  <si>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</si>
  <si>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</si>
  <si>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</si>
  <si>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</si>
  <si>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</si>
  <si>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</si>
  <si>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</si>
  <si>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</si>
  <si>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</si>
  <si>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</si>
  <si>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</si>
  <si>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</si>
  <si>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</si>
  <si>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</si>
  <si>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</si>
  <si>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</si>
  <si>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</si>
  <si>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</si>
  <si>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</si>
  <si>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</si>
  <si>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</si>
  <si>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</si>
  <si>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</si>
  <si>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</si>
  <si>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</si>
  <si>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</si>
  <si>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</si>
  <si>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</si>
  <si>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</si>
  <si>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</si>
  <si>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</si>
  <si>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</si>
  <si>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</si>
  <si>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</si>
  <si>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</si>
  <si>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</si>
  <si>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</si>
  <si>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</si>
  <si>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</si>
  <si>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</si>
  <si>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</si>
  <si>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</si>
  <si>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</si>
  <si>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</si>
  <si>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</si>
  <si>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</si>
  <si>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</si>
  <si>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</si>
  <si>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</si>
  <si>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</si>
  <si>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</si>
  <si>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</si>
  <si>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</si>
  <si>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</si>
  <si>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</si>
  <si>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</si>
  <si>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</si>
  <si>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</si>
  <si>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</si>
  <si>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</si>
  <si>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</si>
  <si>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</si>
  <si>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</si>
  <si>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</si>
  <si>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</si>
  <si>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</si>
  <si>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</si>
  <si>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</si>
  <si>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</si>
  <si>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</si>
  <si>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</si>
  <si>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</si>
  <si>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</si>
  <si>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</si>
  <si>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</si>
  <si>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</si>
  <si>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</si>
  <si>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</si>
  <si>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</si>
  <si>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</si>
  <si>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</si>
  <si>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</si>
  <si>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</si>
  <si>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</si>
  <si>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</si>
  <si>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</si>
  <si>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</si>
  <si>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</si>
  <si>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</si>
  <si>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</si>
  <si>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</si>
  <si>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</si>
  <si>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</si>
  <si>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</si>
  <si>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</si>
  <si>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</si>
  <si>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</si>
  <si>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</si>
  <si>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</si>
  <si>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</si>
  <si>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</si>
  <si>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</si>
  <si>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</si>
  <si>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</si>
  <si>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</si>
  <si>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</si>
  <si>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</si>
  <si>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</si>
  <si>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</si>
  <si>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</si>
  <si>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</si>
  <si>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</si>
  <si>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</si>
  <si>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</si>
  <si>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</si>
  <si>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</si>
  <si>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</si>
  <si>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</si>
  <si>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</si>
  <si>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</si>
  <si>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</si>
  <si>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</si>
  <si>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</si>
  <si>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</si>
  <si>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</si>
  <si>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</si>
  <si>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</si>
  <si>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</si>
  <si>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</si>
  <si>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</si>
  <si>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</si>
  <si>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</si>
  <si>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</si>
  <si>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</si>
  <si>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</si>
  <si>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</si>
  <si>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</si>
  <si>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</si>
  <si>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</si>
  <si>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</si>
  <si>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</si>
  <si>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</si>
  <si>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</si>
  <si>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</si>
  <si>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</si>
  <si>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</si>
  <si>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</si>
  <si>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</si>
  <si>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</si>
  <si>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</si>
  <si>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</si>
  <si>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</si>
  <si>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</si>
  <si>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</si>
  <si>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</si>
  <si>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</si>
  <si>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</si>
  <si>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</si>
  <si>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</si>
  <si>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</si>
  <si>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</si>
  <si>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</si>
  <si>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</si>
  <si>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</si>
  <si>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</si>
  <si>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</si>
  <si>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</si>
  <si>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</si>
  <si>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</si>
  <si>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</si>
  <si>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</si>
  <si>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</si>
  <si>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</si>
  <si>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</si>
  <si>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</si>
  <si>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</si>
  <si>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</si>
  <si>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</si>
  <si>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</si>
  <si>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</si>
  <si>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</si>
  <si>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</si>
  <si>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</si>
  <si>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</si>
  <si>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</si>
  <si>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</si>
  <si>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</si>
  <si>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</si>
  <si>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</si>
  <si>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</si>
  <si>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</si>
  <si>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</si>
  <si>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</si>
  <si>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</si>
  <si>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</si>
  <si>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</si>
  <si>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</si>
  <si>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</si>
  <si>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</si>
  <si>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</si>
  <si>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</si>
  <si>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</si>
  <si>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</si>
  <si>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</si>
  <si>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</si>
  <si>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</si>
  <si>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</si>
  <si>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</si>
  <si>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</si>
  <si>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</si>
  <si>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</si>
  <si>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</si>
  <si>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</si>
  <si>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</si>
  <si>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</si>
  <si>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</si>
  <si>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</si>
  <si>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</si>
  <si>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</si>
  <si>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</si>
  <si>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</si>
  <si>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</si>
  <si>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</si>
  <si>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</si>
  <si>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</si>
  <si>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</si>
  <si>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</si>
  <si>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</si>
  <si>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</si>
  <si>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</si>
  <si>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</si>
  <si>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</si>
  <si>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</si>
  <si>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</si>
  <si>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</si>
  <si>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</si>
  <si>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</si>
  <si>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</si>
  <si>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</si>
  <si>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</si>
  <si>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</si>
  <si>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</si>
  <si>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</si>
  <si>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</si>
  <si>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</si>
  <si>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</si>
  <si>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</si>
  <si>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</si>
  <si>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</si>
  <si>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</si>
  <si>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</si>
  <si>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</si>
  <si>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</si>
  <si>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</si>
  <si>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</si>
  <si>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</si>
  <si>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</si>
  <si>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</si>
  <si>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</si>
  <si>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</si>
  <si>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</si>
  <si>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</si>
  <si>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</si>
  <si>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</si>
  <si>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</si>
  <si>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</si>
  <si>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</si>
  <si>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</si>
  <si>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</si>
  <si>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</si>
  <si>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</si>
  <si>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</si>
  <si>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</si>
  <si>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</si>
  <si>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</si>
  <si>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</si>
  <si>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</si>
  <si>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</si>
  <si>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</si>
  <si>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</si>
  <si>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</si>
  <si>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</si>
  <si>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</si>
  <si>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</si>
  <si>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</si>
  <si>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</si>
  <si>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</si>
  <si>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</si>
  <si>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</si>
  <si>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</si>
  <si>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</si>
  <si>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</si>
  <si>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</si>
  <si>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</si>
  <si>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</si>
  <si>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</si>
  <si>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</si>
  <si>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</si>
  <si>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</si>
  <si>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</si>
  <si>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</si>
  <si>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</si>
  <si>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</si>
  <si>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</si>
  <si>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</si>
  <si>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</si>
  <si>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</si>
  <si>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</si>
  <si>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</si>
  <si>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</si>
  <si>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</si>
  <si>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</si>
  <si>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</si>
  <si>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</si>
  <si>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</si>
  <si>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</si>
  <si>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</si>
  <si>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</si>
  <si>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</si>
  <si>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</si>
  <si>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</si>
  <si>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</si>
  <si>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</si>
  <si>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</si>
  <si>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</si>
  <si>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</si>
  <si>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</si>
  <si>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</si>
  <si>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</si>
  <si>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</si>
  <si>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</si>
  <si>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</si>
  <si>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</si>
  <si>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</si>
  <si>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</si>
  <si>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</si>
  <si>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</si>
  <si>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</si>
  <si>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</si>
  <si>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</si>
  <si>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</si>
  <si>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</si>
  <si>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</si>
  <si>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</si>
  <si>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</si>
  <si>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</si>
  <si>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</si>
  <si>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</si>
  <si>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</si>
  <si>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</si>
  <si>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</si>
  <si>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</si>
  <si>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</si>
  <si>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</si>
  <si>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</si>
  <si>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</si>
  <si>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</si>
  <si>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</si>
  <si>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</si>
  <si>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</si>
  <si>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</si>
  <si>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</si>
  <si>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</si>
  <si>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</si>
  <si>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</si>
  <si>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</si>
  <si>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</si>
  <si>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</si>
  <si>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</si>
  <si>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</si>
  <si>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</si>
  <si>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</si>
  <si>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</si>
  <si>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</si>
  <si>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</si>
  <si>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</si>
  <si>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</si>
  <si>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</si>
  <si>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</si>
  <si>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</si>
  <si>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</si>
  <si>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</si>
  <si>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</si>
  <si>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</si>
  <si>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</si>
  <si>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</si>
  <si>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</si>
  <si>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</si>
  <si>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</si>
  <si>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</si>
  <si>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</si>
  <si>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</si>
  <si>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</si>
  <si>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</si>
  <si>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</si>
  <si>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</si>
  <si>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</si>
  <si>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</si>
  <si>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</si>
  <si>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</si>
  <si>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</si>
  <si>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</si>
  <si>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</si>
  <si>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</si>
  <si>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</si>
  <si>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</si>
  <si>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</si>
  <si>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</si>
  <si>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</si>
  <si>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</si>
  <si>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</si>
  <si>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</si>
  <si>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</si>
  <si>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</si>
  <si>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</si>
  <si>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</si>
  <si>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</si>
  <si>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</si>
  <si>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</si>
  <si>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</si>
  <si>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</si>
  <si>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</si>
  <si>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</si>
  <si>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</si>
  <si>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</si>
  <si>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</si>
  <si>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</si>
  <si>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</si>
  <si>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</si>
  <si>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</si>
  <si>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</si>
  <si>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</si>
  <si>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</si>
  <si>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</si>
  <si>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</si>
  <si>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</si>
  <si>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</si>
  <si>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</si>
  <si>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</si>
  <si>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</si>
  <si>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</si>
  <si>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</si>
  <si>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</si>
  <si>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</si>
  <si>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</si>
  <si>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</si>
  <si>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</si>
  <si>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</si>
  <si>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</si>
  <si>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</si>
  <si>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</si>
  <si>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</si>
  <si>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</si>
  <si>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</si>
  <si>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</si>
  <si>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</si>
  <si>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</si>
  <si>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</si>
  <si>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</si>
  <si>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</si>
  <si>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</si>
  <si>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</si>
  <si>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</si>
  <si>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</si>
  <si>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</si>
  <si>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</si>
  <si>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</si>
  <si>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</si>
  <si>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</si>
  <si>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</si>
  <si>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</si>
  <si>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</si>
  <si>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</si>
  <si>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</si>
  <si>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</si>
  <si>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</si>
  <si>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</si>
  <si>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</si>
  <si>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</si>
  <si>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</si>
  <si>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</si>
  <si>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</si>
  <si>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</si>
  <si>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</si>
  <si>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</si>
  <si>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</si>
  <si>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</si>
  <si>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</si>
  <si>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</si>
  <si>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</si>
  <si>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</si>
  <si>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</si>
  <si>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</si>
  <si>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</si>
  <si>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</si>
  <si>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</si>
  <si>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</si>
  <si>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</si>
  <si>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</si>
  <si>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</si>
  <si>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</si>
  <si>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</si>
  <si>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</si>
  <si>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</si>
  <si>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</si>
  <si>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</si>
  <si>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</si>
  <si>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</si>
  <si>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</si>
  <si>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</si>
  <si>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</si>
  <si>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</si>
  <si>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</si>
  <si>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</si>
  <si>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</si>
  <si>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</si>
  <si>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</si>
  <si>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</si>
  <si>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</si>
  <si>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</si>
  <si>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</si>
  <si>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</si>
  <si>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</si>
  <si>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</si>
  <si>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</si>
  <si>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</si>
  <si>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</si>
  <si>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</si>
  <si>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</si>
  <si>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</si>
  <si>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</si>
  <si>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</si>
  <si>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</si>
  <si>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</si>
  <si>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</si>
  <si>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</si>
  <si>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</si>
  <si>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</si>
  <si>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</si>
  <si>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</si>
  <si>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</si>
  <si>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</si>
  <si>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</si>
  <si>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</si>
  <si>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</si>
  <si>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</si>
  <si>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</si>
  <si>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</si>
  <si>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</si>
  <si>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</si>
  <si>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</si>
  <si>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</si>
  <si>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</si>
  <si>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</si>
  <si>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</si>
  <si>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</si>
  <si>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</si>
  <si>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</si>
  <si>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</si>
  <si>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</si>
  <si>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</si>
  <si>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</si>
  <si>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</si>
  <si>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</si>
  <si>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</si>
  <si>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</si>
  <si>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</si>
  <si>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</si>
  <si>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</si>
  <si>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</si>
  <si>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</si>
  <si>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</si>
  <si>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</si>
  <si>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</si>
  <si>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</si>
  <si>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</si>
  <si>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</si>
  <si>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</si>
  <si>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</si>
  <si>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</si>
  <si>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</si>
  <si>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</si>
  <si>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</si>
  <si>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</si>
  <si>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</si>
  <si>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</si>
  <si>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</si>
  <si>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</si>
  <si>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</si>
  <si>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</si>
  <si>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</si>
  <si>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</si>
  <si>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</si>
  <si>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</si>
  <si>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</si>
  <si>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</si>
  <si>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</si>
  <si>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</si>
  <si>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</si>
  <si>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</si>
  <si>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</si>
  <si>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</si>
  <si>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</si>
  <si>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</si>
  <si>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</si>
  <si>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</si>
  <si>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</si>
  <si>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</si>
  <si>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</si>
  <si>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</si>
  <si>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</si>
  <si>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</si>
  <si>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</si>
  <si>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</si>
  <si>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</si>
  <si>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</si>
  <si>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</si>
  <si>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</si>
  <si>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</si>
  <si>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</si>
  <si>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</si>
  <si>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</si>
  <si>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</si>
  <si>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</si>
  <si>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</si>
  <si>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</si>
  <si>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</si>
  <si>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</si>
  <si>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</si>
  <si>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</si>
  <si>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</si>
  <si>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</si>
  <si>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</si>
  <si>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</si>
  <si>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</si>
  <si>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</si>
  <si>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</si>
  <si>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</si>
  <si>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</si>
  <si>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</si>
  <si>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</si>
  <si>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</si>
  <si>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</si>
  <si>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</si>
  <si>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</si>
  <si>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</si>
  <si>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</si>
  <si>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</si>
  <si>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</si>
  <si>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</si>
  <si>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</si>
  <si>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</si>
  <si>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</si>
  <si>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</si>
  <si>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</si>
  <si>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</si>
  <si>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</si>
  <si>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</si>
  <si>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</si>
  <si>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</si>
  <si>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</si>
  <si>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</si>
  <si>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</si>
  <si>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</si>
  <si>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</si>
  <si>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</si>
  <si>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</si>
  <si>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</si>
  <si>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</si>
  <si>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</si>
  <si>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</si>
  <si>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</si>
  <si>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</si>
  <si>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</si>
  <si>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</si>
  <si>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</si>
  <si>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</si>
  <si>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</si>
  <si>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</si>
  <si>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</si>
  <si>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</si>
  <si>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</si>
  <si>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</si>
  <si>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</si>
  <si>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</si>
  <si>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</si>
  <si>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</si>
  <si>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</si>
  <si>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</si>
  <si>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</si>
  <si>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</si>
  <si>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</si>
  <si>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</si>
  <si>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</si>
  <si>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</si>
  <si>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</si>
  <si>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</si>
  <si>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</si>
  <si>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</si>
  <si>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</si>
  <si>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</si>
  <si>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</si>
  <si>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</si>
  <si>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</si>
  <si>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</si>
  <si>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</si>
  <si>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</si>
  <si>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</si>
  <si>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</si>
  <si>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</si>
  <si>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</si>
  <si>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</si>
  <si>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</si>
  <si>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</si>
  <si>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</si>
  <si>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</si>
  <si>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</si>
  <si>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</si>
  <si>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</si>
  <si>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</si>
  <si>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</si>
  <si>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</si>
  <si>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</si>
  <si>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</si>
  <si>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</si>
  <si>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</si>
  <si>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</si>
  <si>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</si>
  <si>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</si>
  <si>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</si>
  <si>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</si>
  <si>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</si>
  <si>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</si>
  <si>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</si>
  <si>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</si>
  <si>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</si>
  <si>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</si>
  <si>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</si>
  <si>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</si>
  <si>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</si>
  <si>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</si>
  <si>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</si>
  <si>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</si>
  <si>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</si>
  <si>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</si>
  <si>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</si>
  <si>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</si>
  <si>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</si>
  <si>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</si>
  <si>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</si>
  <si>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</si>
  <si>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</si>
  <si>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</si>
  <si>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</si>
  <si>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</si>
  <si>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</si>
  <si>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</si>
  <si>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</si>
  <si>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</si>
  <si>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</si>
  <si>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</si>
  <si>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</si>
  <si>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</si>
  <si>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</si>
  <si>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</si>
  <si>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</si>
  <si>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</si>
  <si>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</si>
  <si>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</si>
  <si>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</si>
  <si>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</si>
  <si>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</si>
  <si>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</si>
  <si>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</si>
  <si>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</si>
  <si>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</si>
  <si>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</si>
  <si>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</si>
  <si>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</si>
  <si>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</si>
  <si>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</si>
  <si>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</si>
  <si>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</si>
  <si>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</si>
  <si>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</si>
  <si>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</si>
  <si>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</si>
  <si>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</si>
  <si>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</si>
  <si>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</si>
  <si>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</si>
  <si>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</si>
  <si>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</si>
  <si>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</si>
  <si>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</si>
  <si>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</si>
  <si>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</si>
  <si>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</si>
  <si>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</si>
  <si>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</si>
  <si>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</si>
  <si>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</si>
  <si>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</si>
  <si>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</si>
  <si>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</si>
  <si>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</si>
  <si>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</si>
  <si>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</si>
  <si>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</si>
  <si>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</si>
  <si>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</si>
  <si>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</si>
  <si>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</si>
  <si>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</si>
  <si>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</si>
  <si>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</si>
  <si>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</si>
  <si>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</si>
  <si>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</si>
  <si>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</si>
  <si>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</si>
  <si>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</si>
  <si>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</si>
  <si>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</si>
  <si>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</si>
  <si>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</si>
  <si>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</si>
  <si>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</si>
  <si>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</si>
  <si>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</si>
  <si>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</si>
  <si>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</si>
  <si>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</si>
  <si>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</si>
  <si>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</si>
  <si>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</si>
  <si>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</si>
  <si>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</si>
  <si>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</si>
  <si>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</si>
  <si>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</si>
  <si>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</si>
  <si>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</si>
  <si>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</si>
  <si>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</si>
  <si>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</si>
  <si>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</si>
  <si>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</si>
  <si>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</si>
  <si>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</si>
  <si>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</si>
  <si>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</si>
  <si>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</si>
  <si>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</si>
  <si>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</si>
  <si>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</si>
  <si>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</si>
  <si>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</si>
  <si>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</si>
  <si>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</si>
  <si>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</si>
  <si>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</si>
  <si>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</si>
  <si>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</si>
  <si>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</si>
  <si>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</si>
  <si>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</si>
  <si>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</si>
  <si>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</si>
  <si>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</si>
  <si>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</si>
  <si>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</si>
  <si>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</si>
  <si>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</si>
  <si>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</si>
  <si>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</si>
  <si>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</si>
  <si>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</si>
  <si>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</si>
  <si>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</si>
  <si>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</si>
  <si>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</si>
  <si>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</si>
  <si>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</si>
  <si>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</si>
  <si>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</si>
  <si>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</si>
  <si>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</si>
  <si>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</si>
  <si>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</si>
  <si>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</si>
  <si>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</si>
  <si>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</si>
  <si>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</si>
  <si>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</si>
  <si>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</si>
  <si>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</si>
  <si>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</si>
  <si>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</si>
  <si>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</si>
  <si>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</si>
  <si>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</si>
  <si>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</si>
  <si>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</si>
  <si>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</si>
  <si>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</si>
  <si>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</si>
  <si>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</si>
  <si>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</si>
  <si>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</si>
  <si>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</si>
  <si>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</si>
  <si>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</si>
  <si>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</si>
  <si>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</si>
  <si>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</si>
  <si>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</si>
  <si>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</si>
  <si>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</si>
  <si>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</si>
  <si>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</si>
  <si>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</si>
  <si>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</si>
  <si>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</si>
  <si>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</si>
  <si>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</si>
  <si>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</si>
  <si>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</si>
  <si>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</si>
  <si>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</si>
  <si>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</si>
  <si>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</si>
  <si>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</si>
  <si>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</si>
  <si>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</si>
  <si>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</si>
  <si>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</si>
  <si>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</si>
  <si>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</si>
  <si>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</si>
  <si>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</si>
  <si>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</si>
  <si>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</si>
  <si>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</si>
  <si>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</si>
  <si>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</si>
  <si>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</si>
  <si>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</si>
  <si>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</si>
  <si>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</si>
  <si>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</si>
  <si>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</si>
  <si>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</si>
  <si>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</si>
  <si>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</si>
  <si>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</si>
  <si>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</si>
  <si>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</si>
  <si>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</si>
  <si>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</si>
  <si>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</si>
  <si>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</si>
  <si>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</si>
  <si>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</si>
  <si>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</si>
  <si>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</si>
  <si>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</si>
  <si>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</si>
  <si>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</si>
  <si>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</si>
  <si>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</si>
  <si>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</si>
  <si>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</si>
  <si>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</si>
  <si>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</si>
  <si>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</si>
  <si>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</si>
  <si>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</si>
  <si>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</si>
  <si>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</si>
  <si>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</si>
  <si>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</si>
  <si>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</si>
  <si>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</si>
  <si>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</si>
  <si>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</si>
  <si>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</si>
  <si>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</si>
  <si>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</si>
  <si>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</si>
  <si>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</si>
  <si>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</si>
  <si>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</si>
  <si>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</si>
  <si>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</si>
  <si>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</si>
  <si>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</si>
  <si>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</si>
  <si>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</si>
  <si>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</si>
  <si>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</si>
  <si>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</si>
  <si>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</si>
  <si>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</si>
  <si>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</si>
  <si>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</si>
  <si>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</si>
  <si>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</si>
  <si>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</si>
  <si>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</si>
  <si>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</si>
  <si>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</si>
  <si>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</si>
  <si>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</si>
  <si>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</si>
  <si>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</si>
  <si>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</si>
  <si>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</si>
  <si>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</si>
  <si>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</si>
  <si>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</si>
  <si>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</si>
  <si>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</si>
  <si>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</si>
  <si>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</si>
  <si>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</si>
  <si>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</si>
  <si>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</si>
  <si>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</si>
  <si>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</si>
  <si>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</si>
  <si>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</si>
  <si>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</si>
  <si>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</si>
  <si>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</si>
  <si>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</si>
  <si>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</si>
  <si>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</si>
  <si>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</si>
  <si>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</si>
  <si>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</si>
  <si>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</si>
  <si>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</si>
  <si>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</si>
  <si>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</si>
  <si>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</si>
  <si>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</si>
  <si>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</si>
  <si>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</si>
  <si>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</si>
  <si>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</si>
  <si>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</si>
  <si>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</si>
  <si>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</si>
  <si>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</si>
  <si>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</si>
  <si>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</si>
  <si>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</si>
  <si>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</si>
  <si>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</si>
  <si>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</si>
  <si>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</si>
  <si>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</si>
  <si>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</si>
  <si>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</si>
  <si>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</si>
  <si>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</si>
  <si>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</si>
  <si>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</si>
  <si>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</si>
  <si>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</si>
  <si>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</si>
  <si>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</si>
  <si>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</si>
  <si>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</si>
  <si>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</si>
  <si>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</si>
  <si>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</si>
  <si>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</si>
  <si>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</si>
  <si>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</si>
  <si>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</si>
  <si>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</si>
  <si>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</si>
  <si>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</si>
  <si>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</si>
  <si>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</si>
  <si>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</si>
  <si>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</si>
  <si>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</si>
  <si>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</si>
  <si>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</si>
  <si>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</si>
  <si>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</si>
  <si>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</si>
  <si>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</si>
  <si>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</si>
  <si>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</si>
  <si>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</si>
  <si>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</si>
  <si>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</si>
  <si>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</si>
  <si>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</si>
  <si>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</si>
  <si>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</si>
  <si>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</si>
  <si>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</si>
  <si>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</si>
  <si>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</si>
  <si>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</si>
  <si>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</si>
  <si>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</si>
  <si>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</si>
  <si>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</si>
  <si>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</si>
  <si>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</si>
  <si>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</si>
  <si>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</si>
  <si>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</si>
  <si>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</si>
  <si>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</si>
  <si>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</si>
  <si>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</si>
  <si>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</si>
  <si>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</si>
  <si>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</si>
  <si>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</si>
  <si>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</si>
  <si>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</si>
  <si>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</si>
  <si>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</si>
  <si>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</si>
  <si>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</si>
  <si>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</si>
  <si>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</si>
  <si>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</si>
  <si>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</si>
  <si>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</si>
  <si>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</si>
  <si>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</si>
  <si>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</si>
  <si>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</si>
  <si>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</si>
  <si>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</si>
  <si>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</si>
  <si>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</si>
  <si>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</si>
  <si>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</si>
  <si>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</si>
  <si>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</si>
  <si>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</si>
  <si>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</si>
  <si>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</si>
  <si>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</si>
  <si>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</si>
  <si>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</si>
  <si>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</si>
  <si>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</si>
  <si>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</si>
  <si>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</si>
  <si>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</si>
  <si>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</si>
  <si>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</si>
  <si>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</si>
  <si>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</si>
  <si>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</si>
  <si>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</si>
  <si>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</si>
  <si>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</si>
  <si>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</si>
  <si>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</si>
  <si>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</si>
  <si>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</si>
  <si>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</si>
  <si>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</si>
  <si>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</si>
  <si>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</si>
  <si>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</si>
  <si>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</si>
  <si>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</si>
  <si>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</si>
  <si>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</si>
  <si>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</si>
  <si>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</si>
  <si>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</si>
  <si>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</si>
  <si>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</si>
  <si>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</si>
  <si>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</si>
  <si>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</si>
  <si>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</si>
  <si>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</si>
  <si>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</si>
  <si>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</si>
  <si>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</si>
  <si>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</si>
  <si>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</si>
  <si>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</si>
  <si>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</si>
  <si>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</si>
  <si>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</si>
  <si>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</si>
  <si>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</si>
  <si>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</si>
  <si>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</si>
  <si>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</si>
  <si>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</si>
  <si>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</si>
  <si>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</si>
  <si>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</si>
  <si>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</si>
  <si>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</si>
  <si>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</si>
  <si>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</si>
  <si>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</si>
  <si>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</si>
  <si>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</si>
  <si>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</si>
  <si>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</si>
  <si>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</si>
  <si>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</si>
  <si>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</si>
  <si>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</si>
  <si>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</si>
  <si>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</si>
  <si>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</si>
  <si>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</si>
  <si>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</si>
  <si>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</si>
  <si>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</si>
  <si>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</si>
  <si>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</si>
  <si>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</si>
  <si>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</si>
  <si>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</si>
  <si>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</si>
  <si>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</si>
  <si>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</si>
  <si>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</si>
  <si>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</si>
  <si>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</si>
  <si>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</si>
  <si>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</si>
  <si>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</si>
  <si>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</si>
  <si>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</si>
  <si>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</si>
  <si>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</si>
  <si>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</si>
  <si>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</si>
  <si>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</si>
  <si>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</si>
  <si>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</si>
  <si>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</si>
  <si>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</si>
  <si>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</si>
  <si>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</si>
  <si>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</si>
  <si>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</si>
  <si>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</si>
  <si>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</si>
  <si>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</si>
  <si>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</si>
  <si>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</si>
  <si>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</si>
  <si>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</si>
  <si>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</si>
  <si>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</si>
  <si>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</si>
  <si>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</si>
  <si>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</si>
  <si>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</si>
  <si>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</si>
  <si>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</si>
  <si>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</si>
  <si>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</si>
  <si>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</si>
  <si>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</si>
  <si>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</si>
  <si>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</si>
  <si>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</si>
  <si>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</si>
  <si>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</si>
  <si>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</si>
  <si>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</si>
  <si>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</si>
  <si>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</si>
  <si>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</si>
  <si>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</si>
  <si>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</si>
  <si>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</si>
  <si>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</si>
  <si>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</si>
  <si>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</si>
  <si>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</si>
  <si>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</si>
  <si>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</si>
  <si>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</si>
  <si>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</si>
  <si>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</si>
  <si>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</si>
  <si>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</si>
  <si>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</si>
  <si>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</si>
  <si>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</si>
  <si>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</si>
  <si>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</si>
  <si>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</si>
  <si>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</si>
  <si>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</si>
  <si>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</si>
  <si>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</si>
  <si>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</si>
  <si>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</si>
  <si>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</si>
  <si>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</si>
  <si>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</si>
  <si>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</si>
  <si>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</si>
  <si>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</si>
  <si>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</si>
  <si>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</si>
  <si>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</si>
  <si>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</si>
  <si>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</si>
  <si>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</si>
  <si>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</si>
  <si>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</si>
  <si>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</si>
  <si>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</si>
  <si>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</si>
  <si>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</si>
  <si>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</si>
  <si>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</si>
  <si>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</si>
  <si>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</si>
  <si>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</si>
  <si>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</si>
  <si>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</si>
  <si>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</si>
  <si>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</si>
  <si>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</si>
  <si>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</si>
  <si>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</si>
  <si>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</si>
  <si>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</si>
  <si>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</si>
  <si>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</si>
  <si>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</si>
  <si>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</si>
  <si>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</si>
  <si>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</si>
  <si>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</si>
  <si>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</si>
  <si>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</si>
  <si>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</si>
  <si>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</si>
  <si>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</si>
  <si>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</si>
  <si>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</si>
  <si>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</si>
  <si>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</si>
  <si>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</si>
  <si>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</si>
  <si>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</si>
  <si>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</si>
  <si>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</si>
  <si>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</si>
  <si>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</si>
  <si>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</si>
  <si>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</si>
  <si>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</si>
  <si>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</si>
  <si>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</si>
  <si>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</si>
  <si>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</si>
  <si>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</si>
  <si>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</si>
  <si>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</si>
  <si>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</si>
  <si>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</si>
  <si>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</si>
  <si>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</si>
  <si>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</si>
  <si>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</si>
  <si>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</si>
  <si>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</si>
  <si>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</si>
  <si>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</si>
  <si>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</si>
  <si>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</si>
  <si>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</si>
  <si>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</si>
  <si>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</si>
  <si>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</si>
  <si>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</si>
  <si>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</si>
  <si>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</si>
  <si>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</si>
  <si>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</si>
  <si>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</si>
  <si>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</si>
  <si>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</si>
  <si>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</si>
  <si>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</si>
  <si>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</si>
  <si>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</si>
  <si>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</si>
  <si>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</si>
  <si>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</si>
  <si>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</si>
  <si>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</si>
  <si>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</si>
  <si>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</si>
  <si>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</si>
  <si>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</si>
  <si>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</si>
  <si>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</si>
  <si>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</si>
  <si>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</si>
  <si>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</si>
  <si>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</si>
  <si>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</si>
  <si>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</si>
  <si>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</si>
  <si>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</si>
  <si>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</si>
  <si>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</si>
  <si>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</si>
  <si>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</si>
  <si>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</si>
  <si>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</si>
  <si>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</si>
  <si>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</si>
  <si>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</si>
  <si>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</si>
  <si>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</si>
  <si>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</si>
  <si>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</si>
  <si>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</si>
  <si>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</si>
  <si>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</si>
  <si>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</si>
  <si>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</si>
  <si>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</si>
  <si>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</si>
  <si>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</si>
  <si>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</si>
  <si>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</si>
  <si>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</si>
  <si>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</si>
  <si>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</si>
  <si>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</si>
  <si>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</si>
  <si>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</si>
  <si>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</si>
  <si>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</si>
  <si>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</si>
  <si>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</si>
  <si>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</si>
  <si>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</si>
  <si>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</si>
  <si>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</si>
  <si>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</si>
  <si>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</si>
  <si>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</si>
  <si>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</si>
  <si>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</si>
  <si>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</si>
  <si>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</si>
  <si>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</si>
  <si>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</si>
  <si>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</si>
  <si>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</si>
  <si>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</si>
  <si>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</si>
  <si>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</si>
  <si>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</si>
  <si>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</si>
  <si>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</si>
  <si>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</si>
  <si>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</si>
  <si>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</si>
  <si>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</si>
  <si>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</si>
  <si>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</si>
  <si>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</si>
  <si>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</si>
  <si>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</si>
  <si>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</si>
  <si>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</si>
  <si>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</si>
  <si>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</si>
  <si>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</si>
  <si>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</si>
  <si>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</si>
  <si>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</si>
  <si>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</si>
  <si>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</si>
  <si>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</si>
  <si>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</si>
  <si>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</si>
  <si>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</si>
  <si>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</si>
  <si>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</si>
  <si>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</si>
  <si>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</si>
  <si>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</si>
  <si>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</si>
  <si>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</si>
  <si>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</si>
  <si>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</si>
  <si>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</si>
  <si>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</si>
  <si>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</si>
  <si>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</si>
  <si>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</si>
  <si>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</si>
  <si>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</si>
  <si>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</si>
  <si>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</si>
  <si>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</si>
  <si>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</si>
  <si>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</si>
  <si>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</si>
  <si>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</si>
  <si>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</si>
  <si>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</si>
  <si>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</si>
  <si>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</si>
  <si>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</si>
  <si>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</si>
  <si>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</si>
  <si>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</si>
  <si>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</si>
  <si>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</si>
  <si>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</si>
  <si>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</si>
  <si>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</si>
  <si>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</si>
  <si>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</si>
  <si>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</si>
  <si>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</si>
  <si>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</si>
  <si>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</si>
  <si>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</si>
  <si>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</si>
  <si>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</si>
  <si>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</si>
  <si>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</si>
  <si>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</si>
  <si>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</si>
  <si>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</si>
  <si>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</si>
  <si>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</si>
  <si>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</si>
  <si>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</si>
  <si>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</si>
  <si>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</si>
  <si>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</si>
  <si>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</si>
  <si>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</si>
  <si>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</si>
  <si>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</si>
  <si>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</si>
  <si>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</si>
  <si>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</si>
  <si>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</si>
  <si>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</si>
  <si>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</si>
  <si>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</si>
  <si>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</si>
  <si>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</si>
  <si>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</si>
  <si>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</si>
  <si>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</si>
  <si>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</si>
  <si>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</si>
  <si>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</si>
  <si>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</si>
  <si>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</si>
  <si>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</si>
  <si>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</si>
  <si>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</si>
  <si>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</si>
  <si>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</si>
  <si>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</si>
  <si>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</si>
  <si>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</si>
  <si>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</si>
  <si>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</si>
  <si>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</si>
  <si>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</si>
  <si>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</si>
  <si>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</si>
  <si>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</si>
  <si>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</si>
  <si>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</si>
  <si>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</si>
  <si>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</si>
  <si>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</si>
  <si>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</si>
  <si>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</si>
  <si>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</si>
  <si>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</si>
  <si>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</si>
  <si>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</si>
  <si>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</si>
  <si>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</si>
  <si>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</si>
  <si>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</si>
  <si>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</si>
  <si>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</si>
  <si>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</si>
  <si>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</si>
  <si>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</si>
  <si>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</si>
  <si>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</si>
  <si>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</si>
  <si>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</si>
  <si>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</si>
  <si>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</si>
  <si>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</si>
  <si>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</si>
  <si>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</si>
  <si>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</si>
  <si>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</si>
  <si>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</si>
  <si>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</si>
  <si>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</si>
  <si>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</si>
  <si>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</si>
  <si>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</si>
  <si>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</si>
  <si>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</si>
  <si>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</si>
  <si>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</si>
  <si>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</si>
  <si>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</si>
  <si>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</si>
  <si>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</si>
  <si>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</si>
  <si>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</si>
  <si>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</si>
  <si>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</si>
  <si>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</si>
  <si>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</si>
  <si>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</si>
  <si>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</si>
  <si>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</si>
  <si>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</si>
  <si>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</si>
  <si>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</si>
  <si>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</si>
  <si>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</si>
  <si>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</si>
  <si>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</si>
  <si>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</si>
  <si>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</si>
  <si>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</si>
  <si>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</si>
  <si>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</si>
  <si>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</si>
  <si>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</si>
  <si>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</si>
  <si>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</si>
  <si>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</si>
  <si>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</si>
  <si>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</si>
  <si>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</si>
  <si>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</si>
  <si>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</si>
  <si>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</si>
  <si>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</si>
  <si>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</si>
  <si>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</si>
  <si>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</si>
  <si>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</si>
  <si>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</si>
  <si>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</si>
  <si>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</si>
  <si>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</si>
  <si>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</si>
  <si>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</si>
  <si>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</si>
  <si>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</si>
  <si>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</si>
  <si>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</si>
  <si>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</si>
  <si>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</si>
  <si>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</si>
  <si>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</si>
  <si>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</si>
  <si>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</si>
  <si>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</si>
  <si>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</si>
  <si>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</si>
  <si>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</si>
  <si>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</si>
  <si>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</si>
  <si>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</si>
  <si>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</si>
  <si>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</si>
  <si>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</si>
  <si>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</si>
  <si>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</si>
  <si>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</si>
  <si>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</si>
  <si>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</si>
  <si>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</si>
  <si>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</si>
  <si>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</si>
  <si>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</si>
  <si>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</si>
  <si>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</si>
  <si>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</si>
  <si>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</si>
  <si>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</si>
  <si>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</si>
  <si>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</si>
  <si>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</si>
  <si>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</si>
  <si>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</si>
  <si>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</si>
  <si>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</si>
  <si>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</si>
  <si>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</si>
  <si>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</si>
  <si>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</si>
  <si>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</si>
  <si>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</si>
  <si>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</si>
  <si>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</si>
  <si>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</si>
  <si>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</si>
  <si>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</si>
  <si>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</si>
  <si>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</si>
  <si>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</si>
  <si>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</si>
  <si>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</si>
  <si>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</si>
  <si>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</si>
  <si>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</si>
  <si>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</si>
  <si>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</si>
  <si>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</si>
  <si>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</si>
  <si>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</si>
  <si>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</si>
  <si>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</si>
  <si>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</si>
  <si>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</si>
  <si>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</si>
  <si>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</si>
  <si>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</si>
  <si>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</si>
  <si>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</si>
  <si>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</si>
  <si>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</si>
  <si>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</si>
  <si>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</si>
  <si>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</si>
  <si>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</si>
  <si>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</si>
  <si>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</si>
  <si>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</si>
  <si>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</si>
  <si>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</si>
  <si>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</si>
  <si>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</si>
  <si>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</si>
  <si>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</si>
  <si>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</si>
  <si>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</si>
  <si>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</si>
  <si>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</si>
  <si>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</si>
  <si>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</si>
  <si>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</si>
  <si>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</si>
  <si>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</si>
  <si>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</si>
  <si>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</si>
  <si>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</si>
  <si>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</si>
  <si>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</si>
  <si>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</si>
  <si>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</si>
  <si>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</si>
  <si>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</si>
  <si>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</si>
  <si>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</si>
  <si>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</si>
  <si>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</si>
  <si>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</si>
  <si>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</si>
  <si>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</si>
  <si>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</si>
  <si>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</si>
  <si>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</si>
  <si>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</si>
  <si>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</si>
  <si>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</si>
  <si>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</si>
  <si>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</si>
  <si>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</si>
  <si>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</si>
  <si>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</si>
  <si>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</si>
  <si>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</si>
  <si>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</si>
  <si>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</si>
  <si>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</si>
  <si>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</si>
  <si>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</si>
  <si>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</si>
  <si>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</si>
  <si>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</si>
  <si>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</si>
  <si>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</si>
  <si>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</si>
  <si>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</si>
  <si>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</si>
  <si>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</si>
  <si>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</si>
  <si>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</si>
  <si>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</si>
  <si>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</si>
  <si>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</si>
  <si>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</si>
  <si>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</si>
  <si>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</si>
  <si>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</si>
  <si>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</si>
  <si>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</si>
  <si>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</si>
  <si>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</si>
  <si>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</si>
  <si>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</si>
  <si>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</si>
  <si>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</si>
  <si>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</si>
  <si>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</si>
  <si>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</si>
  <si>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</si>
  <si>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</si>
  <si>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</si>
  <si>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</si>
  <si>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</si>
  <si>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</si>
  <si>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</si>
  <si>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</si>
  <si>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</si>
  <si>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</si>
  <si>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</si>
  <si>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</si>
  <si>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</si>
  <si>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</si>
  <si>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</si>
  <si>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</si>
  <si>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</si>
  <si>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</si>
  <si>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</si>
  <si>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</si>
  <si>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</si>
  <si>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</si>
  <si>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</si>
  <si>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</si>
  <si>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</si>
  <si>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</si>
  <si>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</si>
  <si>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</si>
  <si>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</si>
  <si>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</si>
  <si>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</si>
  <si>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</si>
  <si>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</si>
  <si>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</si>
  <si>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</si>
  <si>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</si>
  <si>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</si>
  <si>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</si>
  <si>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</si>
  <si>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</si>
  <si>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</si>
  <si>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</si>
  <si>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</si>
  <si>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</si>
  <si>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</si>
  <si>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</si>
  <si>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</si>
  <si>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</si>
  <si>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</si>
  <si>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</si>
  <si>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</si>
  <si>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</si>
  <si>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</si>
  <si>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</si>
  <si>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</si>
  <si>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</si>
  <si>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</si>
  <si>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</si>
  <si>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</si>
  <si>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</si>
  <si>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</si>
  <si>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</si>
  <si>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</si>
  <si>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</si>
  <si>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</si>
  <si>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</si>
  <si>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</si>
  <si>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</si>
  <si>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</si>
  <si>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</si>
  <si>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</si>
  <si>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</si>
  <si>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</si>
  <si>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</si>
  <si>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</si>
  <si>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</si>
  <si>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</si>
  <si>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</si>
  <si>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</si>
  <si>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</si>
  <si>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</si>
  <si>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</si>
  <si>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</si>
  <si>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</si>
  <si>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</si>
  <si>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</si>
  <si>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</si>
  <si>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</si>
  <si>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</si>
  <si>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</si>
  <si>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</si>
  <si>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</si>
  <si>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</si>
  <si>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</si>
  <si>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</si>
  <si>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</si>
  <si>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</si>
  <si>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</si>
  <si>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</si>
  <si>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</si>
  <si>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</si>
  <si>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</si>
  <si>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</si>
  <si>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</si>
  <si>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</si>
  <si>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</si>
  <si>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</si>
  <si>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</si>
  <si>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</si>
  <si>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</si>
  <si>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</si>
  <si>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</si>
  <si>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</si>
  <si>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</si>
  <si>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</si>
  <si>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</si>
  <si>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</si>
  <si>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</si>
  <si>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</si>
  <si>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</si>
  <si>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</si>
  <si>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</si>
  <si>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</si>
  <si>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</si>
  <si>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</si>
  <si>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</si>
  <si>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</si>
  <si>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</si>
  <si>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</si>
  <si>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</si>
  <si>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</si>
  <si>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</si>
  <si>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</si>
  <si>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</si>
  <si>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</si>
  <si>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</si>
  <si>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</si>
  <si>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</si>
  <si>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</si>
  <si>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</si>
  <si>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</si>
  <si>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</si>
  <si>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</si>
  <si>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</si>
  <si>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</si>
  <si>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</si>
  <si>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</si>
  <si>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</si>
  <si>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</si>
  <si>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</si>
  <si>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</si>
  <si>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</si>
  <si>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</si>
  <si>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</si>
  <si>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</si>
  <si>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</si>
  <si>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</si>
  <si>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</si>
  <si>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</si>
  <si>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</si>
  <si>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</si>
  <si>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</si>
  <si>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</si>
  <si>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</si>
  <si>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</si>
  <si>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</si>
  <si>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</si>
  <si>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</si>
  <si>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</si>
  <si>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</si>
  <si>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</si>
  <si>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</si>
  <si>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</si>
  <si>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</si>
  <si>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</si>
  <si>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</si>
  <si>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</si>
  <si>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</si>
  <si>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</si>
  <si>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</si>
  <si>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</si>
  <si>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</si>
  <si>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</si>
  <si>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</si>
  <si>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</si>
  <si>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</si>
  <si>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</si>
  <si>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</si>
  <si>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</si>
  <si>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</si>
  <si>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</si>
  <si>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</si>
  <si>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</si>
  <si>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</si>
  <si>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</si>
  <si>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</si>
  <si>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</si>
  <si>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</si>
  <si>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</si>
  <si>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</si>
  <si>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</si>
  <si>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</si>
  <si>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</si>
  <si>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</si>
  <si>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</si>
  <si>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</si>
  <si>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</si>
  <si>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</si>
  <si>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</si>
  <si>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</si>
  <si>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</si>
  <si>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</si>
  <si>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</si>
  <si>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</si>
  <si>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</si>
  <si>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</si>
  <si>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</si>
  <si>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</si>
  <si>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</si>
  <si>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</si>
  <si>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</si>
  <si>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</si>
  <si>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</si>
  <si>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</si>
  <si>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</si>
  <si>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</si>
  <si>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</si>
  <si>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</si>
  <si>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</si>
  <si>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</si>
  <si>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</si>
  <si>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</si>
  <si>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</si>
  <si>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</si>
  <si>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</si>
  <si>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</si>
  <si>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</si>
  <si>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</si>
  <si>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</si>
  <si>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</si>
  <si>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</si>
  <si>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</si>
  <si>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</si>
  <si>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</si>
  <si>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</si>
  <si>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</si>
  <si>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</si>
  <si>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</si>
  <si>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</si>
  <si>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</si>
  <si>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</si>
  <si>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</si>
  <si>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</si>
  <si>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</si>
  <si>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</si>
  <si>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</si>
  <si>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</si>
  <si>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</si>
  <si>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</si>
  <si>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</si>
  <si>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</si>
  <si>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</si>
  <si>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</si>
  <si>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</si>
  <si>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</si>
  <si>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</si>
  <si>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</si>
  <si>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</si>
  <si>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</si>
  <si>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</si>
  <si>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</si>
  <si>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</si>
  <si>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</si>
  <si>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</si>
  <si>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</si>
  <si>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</si>
  <si>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</si>
  <si>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</si>
  <si>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</si>
  <si>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</si>
  <si>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</si>
  <si>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</si>
  <si>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</si>
  <si>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</si>
  <si>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</si>
  <si>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</si>
  <si>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</si>
  <si>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</si>
  <si>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</si>
  <si>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</si>
  <si>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</si>
  <si>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</si>
  <si>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</si>
  <si>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</si>
  <si>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</si>
  <si>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</si>
  <si>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</si>
  <si>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</si>
  <si>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</si>
  <si>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</si>
  <si>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</si>
  <si>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</si>
  <si>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</si>
  <si>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</si>
  <si>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</si>
  <si>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</si>
  <si>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</si>
  <si>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</si>
  <si>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</si>
  <si>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</si>
  <si>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</si>
  <si>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</si>
  <si>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</si>
  <si>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</si>
  <si>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</si>
  <si>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</si>
  <si>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</si>
  <si>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</si>
  <si>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</si>
  <si>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</si>
  <si>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</si>
  <si>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</si>
  <si>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</si>
  <si>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</si>
  <si>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</si>
  <si>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</si>
  <si>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</si>
  <si>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</si>
  <si>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</si>
  <si>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</si>
  <si>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</si>
  <si>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</si>
  <si>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</si>
  <si>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</si>
  <si>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</si>
  <si>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</si>
  <si>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</si>
  <si>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</si>
  <si>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</si>
  <si>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</si>
  <si>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</si>
  <si>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</si>
  <si>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</si>
  <si>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</si>
  <si>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</si>
  <si>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</si>
  <si>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</si>
  <si>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</si>
  <si>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</si>
  <si>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</si>
  <si>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</si>
  <si>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</si>
  <si>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</si>
  <si>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</si>
  <si>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</si>
  <si>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</si>
  <si>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</si>
  <si>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</si>
  <si>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</si>
  <si>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</si>
  <si>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</si>
  <si>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</si>
  <si>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</si>
  <si>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</si>
  <si>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</si>
  <si>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</si>
  <si>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</si>
  <si>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</si>
  <si>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</si>
  <si>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</si>
  <si>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</si>
  <si>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</si>
  <si>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</si>
  <si>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</si>
  <si>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</si>
  <si>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</si>
  <si>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</si>
  <si>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</si>
  <si>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</si>
  <si>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</si>
  <si>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</si>
  <si>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</si>
  <si>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</si>
  <si>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</si>
  <si>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</si>
  <si>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</si>
  <si>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</si>
  <si>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</si>
  <si>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</si>
  <si>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</si>
  <si>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</si>
  <si>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</si>
  <si>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</si>
  <si>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</si>
  <si>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</si>
  <si>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</si>
  <si>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</si>
  <si>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</si>
  <si>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</si>
  <si>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</si>
  <si>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</si>
  <si>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</si>
  <si>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</si>
  <si>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</si>
  <si>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</si>
  <si>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</si>
  <si>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</si>
  <si>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</si>
  <si>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</si>
  <si>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</si>
  <si>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</si>
  <si>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</si>
  <si>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</si>
  <si>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</si>
  <si>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</si>
  <si>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</si>
  <si>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</si>
  <si>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</si>
  <si>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</si>
  <si>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</si>
  <si>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</si>
  <si>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</si>
  <si>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</si>
  <si>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</si>
  <si>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</si>
  <si>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</si>
  <si>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</si>
  <si>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</si>
  <si>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</si>
  <si>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</si>
  <si>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</si>
  <si>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</si>
  <si>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</si>
  <si>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</si>
  <si>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</si>
  <si>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</si>
  <si>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</si>
  <si>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</si>
  <si>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</si>
  <si>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</si>
  <si>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</si>
  <si>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</si>
  <si>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</si>
  <si>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</si>
  <si>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</si>
  <si>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</si>
  <si>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</si>
  <si>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</si>
  <si>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</si>
  <si>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</si>
  <si>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</si>
  <si>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</si>
  <si>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</si>
  <si>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</si>
  <si>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</si>
  <si>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</si>
  <si>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</si>
  <si>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</si>
  <si>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</si>
  <si>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</si>
  <si>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</si>
  <si>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</si>
  <si>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</si>
  <si>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</si>
  <si>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</si>
  <si>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</si>
  <si>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</si>
  <si>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</si>
  <si>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</si>
  <si>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</si>
  <si>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</si>
  <si>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</si>
  <si>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</si>
  <si>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</si>
  <si>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</si>
  <si>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</si>
  <si>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</si>
  <si>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</si>
  <si>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</si>
  <si>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</si>
  <si>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</si>
  <si>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</si>
  <si>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</si>
  <si>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</si>
  <si>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</si>
  <si>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</si>
  <si>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</si>
  <si>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</si>
  <si>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</si>
  <si>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</si>
  <si>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</si>
  <si>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</si>
  <si>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</si>
  <si>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</si>
  <si>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</si>
  <si>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</si>
  <si>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</si>
  <si>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</si>
  <si>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</si>
  <si>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</si>
  <si>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</si>
  <si>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</si>
  <si>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</si>
  <si>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</si>
  <si>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</si>
  <si>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</si>
  <si>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</si>
  <si>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</si>
  <si>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</si>
  <si>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</si>
  <si>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</si>
  <si>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</si>
  <si>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</si>
  <si>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</si>
  <si>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</si>
  <si>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</si>
  <si>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</si>
  <si>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</si>
  <si>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</si>
  <si>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</si>
  <si>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</si>
  <si>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</si>
  <si>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</si>
  <si>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</si>
  <si>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</si>
  <si>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</si>
  <si>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</si>
  <si>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</si>
  <si>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</si>
  <si>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</si>
  <si>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</si>
  <si>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</si>
  <si>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</si>
  <si>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</si>
  <si>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</si>
  <si>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</si>
  <si>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</si>
  <si>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</si>
  <si>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</si>
  <si>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</si>
  <si>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</si>
  <si>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</si>
  <si>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</si>
  <si>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</si>
  <si>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</si>
  <si>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</si>
  <si>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</si>
  <si>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</si>
  <si>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</si>
  <si>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</si>
  <si>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</si>
  <si>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</si>
  <si>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</si>
  <si>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</si>
  <si>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</si>
  <si>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</si>
  <si>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</si>
  <si>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</si>
  <si>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</si>
  <si>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</si>
  <si>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</si>
  <si>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</si>
  <si>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</si>
  <si>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</si>
  <si>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</si>
  <si>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</si>
  <si>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</si>
  <si>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</si>
  <si>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</si>
  <si>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</si>
  <si>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</si>
  <si>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</si>
  <si>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</si>
  <si>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</si>
  <si>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</si>
  <si>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</si>
  <si>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</si>
  <si>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</si>
  <si>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</si>
  <si>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</si>
  <si>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</si>
  <si>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</si>
  <si>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</si>
  <si>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</si>
  <si>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</si>
  <si>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</si>
  <si>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</si>
  <si>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</si>
  <si>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</si>
  <si>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</si>
  <si>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</si>
  <si>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</si>
  <si>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</si>
  <si>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</si>
  <si>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</si>
  <si>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</si>
  <si>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</si>
  <si>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</si>
  <si>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</si>
  <si>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</si>
  <si>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</si>
  <si>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</si>
  <si>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</si>
  <si>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</si>
  <si>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</si>
  <si>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</si>
  <si>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</si>
  <si>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</si>
  <si>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</si>
  <si>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</si>
  <si>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</si>
  <si>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</si>
  <si>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</si>
  <si>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</si>
  <si>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</si>
  <si>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</si>
  <si>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</si>
  <si>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</si>
  <si>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</si>
  <si>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</si>
  <si>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</si>
  <si>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</si>
  <si>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</si>
  <si>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</si>
  <si>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</si>
  <si>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</si>
  <si>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</si>
  <si>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</si>
  <si>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</si>
  <si>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</si>
  <si>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</si>
  <si>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</si>
  <si>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</si>
  <si>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</si>
  <si>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</si>
  <si>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</si>
  <si>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</si>
  <si>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</si>
  <si>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</si>
  <si>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</si>
  <si>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</si>
  <si>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</si>
  <si>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</si>
  <si>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</si>
  <si>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</si>
  <si>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</si>
  <si>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</si>
  <si>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</si>
  <si>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</si>
  <si>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</si>
  <si>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</si>
  <si>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</si>
  <si>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</si>
  <si>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</si>
  <si>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</si>
  <si>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</si>
  <si>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</si>
  <si>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</si>
  <si>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</si>
  <si>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</si>
  <si>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</si>
  <si>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</si>
  <si>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</si>
  <si>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</si>
  <si>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</si>
  <si>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</si>
  <si>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</si>
  <si>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</si>
  <si>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</si>
  <si>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</si>
  <si>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</si>
  <si>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</si>
  <si>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</si>
  <si>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</si>
  <si>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</si>
  <si>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</si>
  <si>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</si>
  <si>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</si>
  <si>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</si>
  <si>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</si>
  <si>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</si>
  <si>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</si>
  <si>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</si>
  <si>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</si>
  <si>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</si>
  <si>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</si>
  <si>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</si>
  <si>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</si>
  <si>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</si>
  <si>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</si>
  <si>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</si>
  <si>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</si>
  <si>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</si>
  <si>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</si>
  <si>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</si>
  <si>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</si>
  <si>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</si>
  <si>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</si>
  <si>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</si>
  <si>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</si>
  <si>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</si>
  <si>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</si>
  <si>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</si>
  <si>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</si>
  <si>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</si>
  <si>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</si>
  <si>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</si>
  <si>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</si>
  <si>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</si>
  <si>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</si>
  <si>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</si>
  <si>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</si>
  <si>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</si>
  <si>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</si>
  <si>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</si>
  <si>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</si>
  <si>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</si>
  <si>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</si>
  <si>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</si>
  <si>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</si>
  <si>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</si>
  <si>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</si>
  <si>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</si>
  <si>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</si>
  <si>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</si>
  <si>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</si>
  <si>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</si>
  <si>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</si>
  <si>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</si>
  <si>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</si>
  <si>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</si>
  <si>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</si>
  <si>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</si>
  <si>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</si>
  <si>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</si>
  <si>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</si>
  <si>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</si>
  <si>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</si>
  <si>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</si>
  <si>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</si>
  <si>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</si>
  <si>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</si>
  <si>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</si>
  <si>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</si>
  <si>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</si>
  <si>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</si>
  <si>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</si>
  <si>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</si>
  <si>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</si>
  <si>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</si>
  <si>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</si>
  <si>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</si>
  <si>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</si>
  <si>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</si>
  <si>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</si>
  <si>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</si>
  <si>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</si>
  <si>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</si>
  <si>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</si>
  <si>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</si>
  <si>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</si>
  <si>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</si>
  <si>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</si>
  <si>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</si>
  <si>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</si>
  <si>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</si>
  <si>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</si>
  <si>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</si>
  <si>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</si>
  <si>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</si>
  <si>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</si>
  <si>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</si>
  <si>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</si>
  <si>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</si>
  <si>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</si>
  <si>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</si>
  <si>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</si>
  <si>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</si>
  <si>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</si>
  <si>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</si>
  <si>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</si>
  <si>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</si>
  <si>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</si>
  <si>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</si>
  <si>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</si>
  <si>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</si>
  <si>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</si>
  <si>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</si>
  <si>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</si>
  <si>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</si>
  <si>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</si>
  <si>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</si>
  <si>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</si>
  <si>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</si>
  <si>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</si>
  <si>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</si>
  <si>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</si>
  <si>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</si>
  <si>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</si>
  <si>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</si>
  <si>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</si>
  <si>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</si>
  <si>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</si>
  <si>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</si>
  <si>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</si>
  <si>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</si>
  <si>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</si>
  <si>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</si>
  <si>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</si>
  <si>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</si>
  <si>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</si>
  <si>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</si>
  <si>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</si>
  <si>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</si>
  <si>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</si>
  <si>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</si>
  <si>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</si>
  <si>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</si>
  <si>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</si>
  <si>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</si>
  <si>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</si>
  <si>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</si>
  <si>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</si>
  <si>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</si>
  <si>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</si>
  <si>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</si>
  <si>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</si>
  <si>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</si>
  <si>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</si>
  <si>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</si>
  <si>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</si>
  <si>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</si>
  <si>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</si>
  <si>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</si>
  <si>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</si>
  <si>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</si>
  <si>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</si>
  <si>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</si>
  <si>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</si>
  <si>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</si>
  <si>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</si>
  <si>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</si>
  <si>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</si>
  <si>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</si>
  <si>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</si>
  <si>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</si>
  <si>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</si>
  <si>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</si>
  <si>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</si>
  <si>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</si>
  <si>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</si>
  <si>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</si>
  <si>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</si>
  <si>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</si>
  <si>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</si>
  <si>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</si>
  <si>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</si>
  <si>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</si>
  <si>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</si>
  <si>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</si>
  <si>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</si>
  <si>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</si>
  <si>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</si>
  <si>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</si>
  <si>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</si>
  <si>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</si>
  <si>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</si>
  <si>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</si>
  <si>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</si>
  <si>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</si>
  <si>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</si>
  <si>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</si>
  <si>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</si>
  <si>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</si>
  <si>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</si>
  <si>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</si>
  <si>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</si>
  <si>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</si>
  <si>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</si>
  <si>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</si>
  <si>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</si>
  <si>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</si>
  <si>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</si>
  <si>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</si>
  <si>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</si>
  <si>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</si>
  <si>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</si>
  <si>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</si>
  <si>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</si>
  <si>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</si>
  <si>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</si>
  <si>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</si>
  <si>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</si>
  <si>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</si>
  <si>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</si>
  <si>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</si>
  <si>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</si>
  <si>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</si>
  <si>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</si>
  <si>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</si>
  <si>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</si>
  <si>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</si>
  <si>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</si>
  <si>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</si>
  <si>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</si>
  <si>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</si>
  <si>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</si>
  <si>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</si>
  <si>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</si>
  <si>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</si>
  <si>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</si>
  <si>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</si>
  <si>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</si>
  <si>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</si>
  <si>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</si>
  <si>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</si>
  <si>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</si>
  <si>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</si>
  <si>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</si>
  <si>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</si>
  <si>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</si>
  <si>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</si>
  <si>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</si>
  <si>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</si>
  <si>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</si>
  <si>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</si>
  <si>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</si>
  <si>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</si>
  <si>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</si>
  <si>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</si>
  <si>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</si>
  <si>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</si>
  <si>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</si>
  <si>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</si>
  <si>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</si>
  <si>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</si>
  <si>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</si>
  <si>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</si>
  <si>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</si>
  <si>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</si>
  <si>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</si>
  <si>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</si>
  <si>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</si>
  <si>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</si>
  <si>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</si>
  <si>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</si>
  <si>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</si>
  <si>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</si>
  <si>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</si>
  <si>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</si>
  <si>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</si>
  <si>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</si>
  <si>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</si>
  <si>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</si>
  <si>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</si>
  <si>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</si>
  <si>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</si>
  <si>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</si>
  <si>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</si>
  <si>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</si>
  <si>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</si>
  <si>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</si>
  <si>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</si>
  <si>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</si>
  <si>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</si>
  <si>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</si>
  <si>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</si>
  <si>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</si>
  <si>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</si>
  <si>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</si>
  <si>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</si>
  <si>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</si>
  <si>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</si>
  <si>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</si>
  <si>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</si>
  <si>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</si>
  <si>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</si>
  <si>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</si>
  <si>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</si>
  <si>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</si>
  <si>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</si>
  <si>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</si>
  <si>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</si>
  <si>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</si>
  <si>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</si>
  <si>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</si>
  <si>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</si>
  <si>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</si>
  <si>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</si>
  <si>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</si>
  <si>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</si>
  <si>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</si>
  <si>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</si>
  <si>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</si>
  <si>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</si>
  <si>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</si>
  <si>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</si>
  <si>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</si>
  <si>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</si>
  <si>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</si>
  <si>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</si>
  <si>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</si>
  <si>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</si>
  <si>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</si>
  <si>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</si>
  <si>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</si>
  <si>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</si>
  <si>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</si>
  <si>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</si>
  <si>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</si>
  <si>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</si>
  <si>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</si>
  <si>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</si>
  <si>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</si>
  <si>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</si>
  <si>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</si>
  <si>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</si>
  <si>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</si>
  <si>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</si>
  <si>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</si>
  <si>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</si>
  <si>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</si>
  <si>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</si>
  <si>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</si>
  <si>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</si>
  <si>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</si>
  <si>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</si>
  <si>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</si>
  <si>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</si>
  <si>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</si>
  <si>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</si>
  <si>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</si>
  <si>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</si>
  <si>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</si>
  <si>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</si>
  <si>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</si>
  <si>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</si>
  <si>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</si>
  <si>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</si>
  <si>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</si>
  <si>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</si>
  <si>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</si>
  <si>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</si>
  <si>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</si>
  <si>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</si>
  <si>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</si>
  <si>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</si>
  <si>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</si>
  <si>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</si>
  <si>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</si>
  <si>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</si>
  <si>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</si>
  <si>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</si>
  <si>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</si>
  <si>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</si>
  <si>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</si>
  <si>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</si>
  <si>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</si>
  <si>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</si>
  <si>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</si>
  <si>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</si>
  <si>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</si>
  <si>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</si>
  <si>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</si>
  <si>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</si>
  <si>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</si>
  <si>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</si>
  <si>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</si>
  <si>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</si>
  <si>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</si>
  <si>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</si>
  <si>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</si>
  <si>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</si>
  <si>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</si>
  <si>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</si>
  <si>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</si>
  <si>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</si>
  <si>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</si>
  <si>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</si>
  <si>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</si>
  <si>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</si>
  <si>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</si>
  <si>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</si>
  <si>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</si>
  <si>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</si>
  <si>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</si>
  <si>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</si>
  <si>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</si>
  <si>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</si>
  <si>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</si>
  <si>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</si>
  <si>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</si>
  <si>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</si>
  <si>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</si>
  <si>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</si>
  <si>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</si>
  <si>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</si>
  <si>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</si>
  <si>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</si>
  <si>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</si>
  <si>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</si>
  <si>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</si>
  <si>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</si>
  <si>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</si>
  <si>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</si>
  <si>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</si>
  <si>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</si>
  <si>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</si>
  <si>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</si>
  <si>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</si>
  <si>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</si>
  <si>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</si>
  <si>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</si>
  <si>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</si>
  <si>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</si>
  <si>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</si>
  <si>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</si>
  <si>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</si>
  <si>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</si>
  <si>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</si>
  <si>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</si>
  <si>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</si>
  <si>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</si>
  <si>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</si>
  <si>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</si>
  <si>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</si>
  <si>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</si>
  <si>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</si>
  <si>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</si>
  <si>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</si>
  <si>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</si>
  <si>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</si>
  <si>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</si>
  <si>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</si>
  <si>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</si>
  <si>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</si>
  <si>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</si>
  <si>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</si>
  <si>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</si>
  <si>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</si>
  <si>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</si>
  <si>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</si>
  <si>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</si>
  <si>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</si>
  <si>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</si>
  <si>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</si>
  <si>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</si>
  <si>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</si>
  <si>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</si>
  <si>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</si>
  <si>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</si>
  <si>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</si>
  <si>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</si>
  <si>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</si>
  <si>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</si>
  <si>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</si>
  <si>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</si>
  <si>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</si>
  <si>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</si>
  <si>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</si>
  <si>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</si>
  <si>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</si>
  <si>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</si>
  <si>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</si>
  <si>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</si>
  <si>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</si>
  <si>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</si>
  <si>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</si>
  <si>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</si>
  <si>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</si>
  <si>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</si>
  <si>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</si>
  <si>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</si>
  <si>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</si>
  <si>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</si>
  <si>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</si>
  <si>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</si>
  <si>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</si>
  <si>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</si>
  <si>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</si>
  <si>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</si>
  <si>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</si>
  <si>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</si>
  <si>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</si>
  <si>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</si>
  <si>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</si>
  <si>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</si>
  <si>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</si>
  <si>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</si>
  <si>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</si>
  <si>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</si>
  <si>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</si>
  <si>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</si>
  <si>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</si>
  <si>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</si>
  <si>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</si>
  <si>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</si>
  <si>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</si>
  <si>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</si>
  <si>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</si>
  <si>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</si>
  <si>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</si>
  <si>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</si>
  <si>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</si>
  <si>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</si>
  <si>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</si>
  <si>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</si>
  <si>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</si>
  <si>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</si>
  <si>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</si>
  <si>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</si>
  <si>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</si>
  <si>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</si>
  <si>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</si>
  <si>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</si>
  <si>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</si>
  <si>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</si>
  <si>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</si>
  <si>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</si>
  <si>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</si>
  <si>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</si>
  <si>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</si>
  <si>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</si>
  <si>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</si>
  <si>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</si>
  <si>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</si>
  <si>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</si>
  <si>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</si>
  <si>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</si>
  <si>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</si>
  <si>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</si>
  <si>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</si>
  <si>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</si>
  <si>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</si>
  <si>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</si>
  <si>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</si>
  <si>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</si>
  <si>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</si>
  <si>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</si>
  <si>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</si>
  <si>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</si>
  <si>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</si>
  <si>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</si>
  <si>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</si>
  <si>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</si>
  <si>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</si>
  <si>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</si>
  <si>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</si>
  <si>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</si>
  <si>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</si>
  <si>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</si>
  <si>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</si>
  <si>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</si>
  <si>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</si>
  <si>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</si>
  <si>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</si>
  <si>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</si>
  <si>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</si>
  <si>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</si>
  <si>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</si>
  <si>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</si>
  <si>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</si>
  <si>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</si>
  <si>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</si>
  <si>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</si>
  <si>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</si>
  <si>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</si>
  <si>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</si>
  <si>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</si>
  <si>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</si>
  <si>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</si>
  <si>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</si>
  <si>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</si>
  <si>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</si>
  <si>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</si>
  <si>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</si>
  <si>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</si>
  <si>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</si>
  <si>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</si>
  <si>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</si>
  <si>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</si>
  <si>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</si>
  <si>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</si>
  <si>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</si>
  <si>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</si>
  <si>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</si>
  <si>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</si>
  <si>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</si>
  <si>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</si>
  <si>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</si>
  <si>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</si>
  <si>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</si>
  <si>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</si>
  <si>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</si>
  <si>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</si>
  <si>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</si>
  <si>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</si>
  <si>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</si>
  <si>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</si>
  <si>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</si>
  <si>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</si>
  <si>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</si>
  <si>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</si>
  <si>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</si>
  <si>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</si>
  <si>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</si>
  <si>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</si>
  <si>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</si>
  <si>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</si>
  <si>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</si>
  <si>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</si>
  <si>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</si>
  <si>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</si>
  <si>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</si>
  <si>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</si>
  <si>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</si>
  <si>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</si>
  <si>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</si>
  <si>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</si>
  <si>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</si>
  <si>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</si>
  <si>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</si>
  <si>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</si>
  <si>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</si>
  <si>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</si>
  <si>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</si>
  <si>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</si>
  <si>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</si>
  <si>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</si>
  <si>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</si>
  <si>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</si>
  <si>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</si>
  <si>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</si>
  <si>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</si>
  <si>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</si>
  <si>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</si>
  <si>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</si>
  <si>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</si>
  <si>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</si>
  <si>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</si>
  <si>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</si>
  <si>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</si>
  <si>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</si>
  <si>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</si>
  <si>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</si>
  <si>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</si>
  <si>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</si>
  <si>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</si>
  <si>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</si>
  <si>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</si>
  <si>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</si>
  <si>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</si>
  <si>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</si>
  <si>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</si>
  <si>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</si>
  <si>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</si>
  <si>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</si>
  <si>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</si>
  <si>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</si>
  <si>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</si>
  <si>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</si>
  <si>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</si>
  <si>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</si>
  <si>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</si>
  <si>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</si>
  <si>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</si>
  <si>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</si>
  <si>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</si>
  <si>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</si>
  <si>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</si>
  <si>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</si>
  <si>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</si>
  <si>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</si>
  <si>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</si>
  <si>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</si>
  <si>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</si>
  <si>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</si>
  <si>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</si>
  <si>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</si>
  <si>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</si>
  <si>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</si>
  <si>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</si>
  <si>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</si>
  <si>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</si>
  <si>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</si>
  <si>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</si>
  <si>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</si>
  <si>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</si>
  <si>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</si>
  <si>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</si>
  <si>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</si>
  <si>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</si>
  <si>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</si>
  <si>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</si>
  <si>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</si>
  <si>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</si>
  <si>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</si>
  <si>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</si>
  <si>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</si>
  <si>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</si>
  <si>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</si>
  <si>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</si>
  <si>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</si>
  <si>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</si>
  <si>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</si>
  <si>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</si>
  <si>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</si>
  <si>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</si>
  <si>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</si>
  <si>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</si>
  <si>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</si>
  <si>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</si>
  <si>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</si>
  <si>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</si>
  <si>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</si>
  <si>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</si>
  <si>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</si>
  <si>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</si>
  <si>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</si>
  <si>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</si>
  <si>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</si>
  <si>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</si>
  <si>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</si>
  <si>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</si>
  <si>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</si>
  <si>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</si>
  <si>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</si>
  <si>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</si>
  <si>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</si>
  <si>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</si>
  <si>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</si>
  <si>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</si>
  <si>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</si>
  <si>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</si>
  <si>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</si>
  <si>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</si>
  <si>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</si>
  <si>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</si>
  <si>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</si>
  <si>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</si>
  <si>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</si>
  <si>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</si>
  <si>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</si>
  <si>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</si>
  <si>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</si>
  <si>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</si>
  <si>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</si>
  <si>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</si>
  <si>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</si>
  <si>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</si>
  <si>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</si>
  <si>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</si>
  <si>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</si>
  <si>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</si>
  <si>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</si>
  <si>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</si>
  <si>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</si>
  <si>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</si>
  <si>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</si>
  <si>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</si>
  <si>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</si>
  <si>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</si>
  <si>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</si>
  <si>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</si>
  <si>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</si>
  <si>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</si>
  <si>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</si>
  <si>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</si>
  <si>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</si>
  <si>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</si>
  <si>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</si>
  <si>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</si>
  <si>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</si>
  <si>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</si>
  <si>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</si>
  <si>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</si>
  <si>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</si>
  <si>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</si>
  <si>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</si>
  <si>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</si>
  <si>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</si>
  <si>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</si>
  <si>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</si>
  <si>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</si>
  <si>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</si>
  <si>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</si>
  <si>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</si>
  <si>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</si>
  <si>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</si>
  <si>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</si>
  <si>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</si>
  <si>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</si>
  <si>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</si>
  <si>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</si>
  <si>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</si>
  <si>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</si>
  <si>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</si>
  <si>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</si>
  <si>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</si>
  <si>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</si>
  <si>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</si>
  <si>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</si>
  <si>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</si>
  <si>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</si>
  <si>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</si>
  <si>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</si>
  <si>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</si>
  <si>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</si>
  <si>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</si>
  <si>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</si>
  <si>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</si>
  <si>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</si>
  <si>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</si>
  <si>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</si>
  <si>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</si>
  <si>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</si>
  <si>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</si>
  <si>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</si>
  <si>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</si>
  <si>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</si>
  <si>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</si>
  <si>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</si>
  <si>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</si>
  <si>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</si>
  <si>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</si>
  <si>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</si>
  <si>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</si>
  <si>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</si>
  <si>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</si>
  <si>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</si>
  <si>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</si>
  <si>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</si>
  <si>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</si>
  <si>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</si>
  <si>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</si>
  <si>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</si>
  <si>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</si>
  <si>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</si>
  <si>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</si>
  <si>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</si>
  <si>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</si>
  <si>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</si>
  <si>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</si>
  <si>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</si>
  <si>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</si>
  <si>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</si>
  <si>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</si>
  <si>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</si>
  <si>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</si>
  <si>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</si>
  <si>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</si>
  <si>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</si>
  <si>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</si>
  <si>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</si>
  <si>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</si>
  <si>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</si>
  <si>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</si>
  <si>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</si>
  <si>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</si>
  <si>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</si>
  <si>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</si>
  <si>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</si>
  <si>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</si>
  <si>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</si>
  <si>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</si>
  <si>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</si>
  <si>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</si>
  <si>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</si>
  <si>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</si>
  <si>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</si>
  <si>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</si>
  <si>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</si>
  <si>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</si>
  <si>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</si>
  <si>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</si>
  <si>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</si>
  <si>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</si>
  <si>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</si>
  <si>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</si>
  <si>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</si>
  <si>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</si>
  <si>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</si>
  <si>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</si>
  <si>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</si>
  <si>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</si>
  <si>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</si>
  <si>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</si>
  <si>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</si>
  <si>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</si>
  <si>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</si>
  <si>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</si>
  <si>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</si>
  <si>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</si>
  <si>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</si>
  <si>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</si>
  <si>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</si>
  <si>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</si>
  <si>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</si>
  <si>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</si>
  <si>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</si>
  <si>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</si>
  <si>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</si>
  <si>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</si>
  <si>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</si>
  <si>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</si>
  <si>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</si>
  <si>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</si>
  <si>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</si>
  <si>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</si>
  <si>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</si>
  <si>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</si>
  <si>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</si>
  <si>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</si>
  <si>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</si>
  <si>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</si>
  <si>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</si>
  <si>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</si>
  <si>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</si>
  <si>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</si>
  <si>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</si>
  <si>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</si>
  <si>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</si>
  <si>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</si>
  <si>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</si>
  <si>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</si>
  <si>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</si>
  <si>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</si>
  <si>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</si>
  <si>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</si>
  <si>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</si>
  <si>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</si>
  <si>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</si>
  <si>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</si>
  <si>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</si>
  <si>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</si>
  <si>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</si>
  <si>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</si>
  <si>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</si>
  <si>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</si>
  <si>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</si>
  <si>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</si>
  <si>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</si>
  <si>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</si>
  <si>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</si>
  <si>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</si>
  <si>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</si>
  <si>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</si>
  <si>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</si>
  <si>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</si>
  <si>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</si>
  <si>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</si>
  <si>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</si>
  <si>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</si>
  <si>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</si>
  <si>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</si>
  <si>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</si>
  <si>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</si>
  <si>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</si>
  <si>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</si>
  <si>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</si>
  <si>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</si>
  <si>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</si>
  <si>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</si>
  <si>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</si>
  <si>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</si>
  <si>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</si>
  <si>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</si>
  <si>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</si>
  <si>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</si>
  <si>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</si>
  <si>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</si>
  <si>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</si>
  <si>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</si>
  <si>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</si>
  <si>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</si>
  <si>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</si>
  <si>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</si>
  <si>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</si>
  <si>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</si>
  <si>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</si>
  <si>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</si>
  <si>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</si>
  <si>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</si>
  <si>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</si>
  <si>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</si>
  <si>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</si>
  <si>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</si>
  <si>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</si>
  <si>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</si>
  <si>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</si>
  <si>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</si>
  <si>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</si>
  <si>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</si>
  <si>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</si>
  <si>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</si>
  <si>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</si>
  <si>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</si>
  <si>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</si>
  <si>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</si>
  <si>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</si>
  <si>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</si>
  <si>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</si>
  <si>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</si>
  <si>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</si>
  <si>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</si>
  <si>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</si>
  <si>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</si>
  <si>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</si>
  <si>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</si>
  <si>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</si>
  <si>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</si>
  <si>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</si>
  <si>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</si>
  <si>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</si>
  <si>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</si>
  <si>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</si>
  <si>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</si>
  <si>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</si>
  <si>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</si>
  <si>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</si>
  <si>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</si>
  <si>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</si>
  <si>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</si>
  <si>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</si>
  <si>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</si>
  <si>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</si>
  <si>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</si>
  <si>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</si>
  <si>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</si>
  <si>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</si>
  <si>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</si>
  <si>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</si>
  <si>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</si>
  <si>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</si>
  <si>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</si>
  <si>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</si>
  <si>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</si>
  <si>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</si>
  <si>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</si>
  <si>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</si>
  <si>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</si>
  <si>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</si>
  <si>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</si>
  <si>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</si>
  <si>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</si>
  <si>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</si>
  <si>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</si>
  <si>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</si>
  <si>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</si>
  <si>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</si>
  <si>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</si>
  <si>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</si>
  <si>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</si>
  <si>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</si>
  <si>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</si>
  <si>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</si>
  <si>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</si>
  <si>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</si>
  <si>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</si>
  <si>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</si>
  <si>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</si>
  <si>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</si>
  <si>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</si>
  <si>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</si>
  <si>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</si>
  <si>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</si>
  <si>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</si>
  <si>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</si>
  <si>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</si>
  <si>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</si>
  <si>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</si>
  <si>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</si>
  <si>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</si>
  <si>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</si>
  <si>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</si>
  <si>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</si>
  <si>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</si>
  <si>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</si>
  <si>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</si>
  <si>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</si>
  <si>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</si>
  <si>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</si>
  <si>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</si>
  <si>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</si>
  <si>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</si>
  <si>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</si>
  <si>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</si>
  <si>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</si>
  <si>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</si>
  <si>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</si>
  <si>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</si>
  <si>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</si>
  <si>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</si>
  <si>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</si>
  <si>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</si>
  <si>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</si>
  <si>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</si>
  <si>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</si>
  <si>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</si>
  <si>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</si>
  <si>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</si>
  <si>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</si>
  <si>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</si>
  <si>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</si>
  <si>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</si>
  <si>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</si>
  <si>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</si>
  <si>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</si>
  <si>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</si>
  <si>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</si>
  <si>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</si>
  <si>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</si>
  <si>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</si>
  <si>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</si>
  <si>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</si>
  <si>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</si>
  <si>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</si>
  <si>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</si>
  <si>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</si>
  <si>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</si>
  <si>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</si>
  <si>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</si>
  <si>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</si>
  <si>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</si>
  <si>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</si>
  <si>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</si>
  <si>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</si>
  <si>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</si>
  <si>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</si>
  <si>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</si>
  <si>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</si>
  <si>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</si>
  <si>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</si>
  <si>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</si>
  <si>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</si>
  <si>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</si>
  <si>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</si>
  <si>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</si>
  <si>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</si>
  <si>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</si>
  <si>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</si>
  <si>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</si>
  <si>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</si>
  <si>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</si>
  <si>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</si>
  <si>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</si>
  <si>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</si>
  <si>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</si>
  <si>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</si>
  <si>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</si>
  <si>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</si>
  <si>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</si>
  <si>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</si>
  <si>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</si>
  <si>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</si>
  <si>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</si>
  <si>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</si>
  <si>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</si>
  <si>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</si>
  <si>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</si>
  <si>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</si>
  <si>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</si>
  <si>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</si>
  <si>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</si>
  <si>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</si>
  <si>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</si>
  <si>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</si>
  <si>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</si>
  <si>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</si>
  <si>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</si>
  <si>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</si>
  <si>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</si>
  <si>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</si>
  <si>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</si>
  <si>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</si>
  <si>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</si>
  <si>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</si>
  <si>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</si>
  <si>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</si>
  <si>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</si>
  <si>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</si>
  <si>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</si>
  <si>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</si>
  <si>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</si>
  <si>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</si>
  <si>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</si>
  <si>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</si>
  <si>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</si>
  <si>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</si>
  <si>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</si>
  <si>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</si>
  <si>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</si>
  <si>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</si>
  <si>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</si>
  <si>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</si>
  <si>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</si>
  <si>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</si>
  <si>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</si>
  <si>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</si>
  <si>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</si>
  <si>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</si>
  <si>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</si>
  <si>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</si>
  <si>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</si>
  <si>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</si>
  <si>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</si>
  <si>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</si>
  <si>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</si>
  <si>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</si>
  <si>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</si>
  <si>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</si>
  <si>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</si>
  <si>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</si>
  <si>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</si>
  <si>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</si>
  <si>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</si>
  <si>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</si>
  <si>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</si>
  <si>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</si>
  <si>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</si>
  <si>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</si>
  <si>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</si>
  <si>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</si>
  <si>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</si>
  <si>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</si>
  <si>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</si>
  <si>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</si>
  <si>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</si>
  <si>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</si>
  <si>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</si>
  <si>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</si>
  <si>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</si>
  <si>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</si>
  <si>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</si>
  <si>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</si>
  <si>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</si>
  <si>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</si>
  <si>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</si>
  <si>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</si>
  <si>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</si>
  <si>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</si>
  <si>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</si>
  <si>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</si>
  <si>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</si>
  <si>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</si>
  <si>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</si>
  <si>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</si>
  <si>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</si>
  <si>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</si>
  <si>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</si>
  <si>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</si>
  <si>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</si>
  <si>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</si>
  <si>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</si>
  <si>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</si>
  <si>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</si>
  <si>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</si>
  <si>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</si>
  <si>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</si>
  <si>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</si>
  <si>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</si>
  <si>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</si>
  <si>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</si>
  <si>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</si>
  <si>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</si>
  <si>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</si>
  <si>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</si>
  <si>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</si>
  <si>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</si>
  <si>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</si>
  <si>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</si>
  <si>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</si>
  <si>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</si>
  <si>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</si>
  <si>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</si>
  <si>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</si>
  <si>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</si>
  <si>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</si>
  <si>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</si>
  <si>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</si>
  <si>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</si>
  <si>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</si>
  <si>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</si>
  <si>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</si>
  <si>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</si>
  <si>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</si>
  <si>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</si>
  <si>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</si>
  <si>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</si>
  <si>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</si>
  <si>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</si>
  <si>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</si>
  <si>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</si>
  <si>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</si>
  <si>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</si>
  <si>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</si>
  <si>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</si>
  <si>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</si>
  <si>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</si>
  <si>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</si>
  <si>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</si>
  <si>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</si>
  <si>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</si>
  <si>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</si>
  <si>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</si>
  <si>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</si>
  <si>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</si>
  <si>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</si>
  <si>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</si>
  <si>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</si>
  <si>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</si>
  <si>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</si>
  <si>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</si>
  <si>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</si>
  <si>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</si>
  <si>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</si>
  <si>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</si>
  <si>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</si>
  <si>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</si>
  <si>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</si>
  <si>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</si>
  <si>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</si>
  <si>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</si>
  <si>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</si>
  <si>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</si>
  <si>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</si>
  <si>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</si>
  <si>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</si>
  <si>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</si>
  <si>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</si>
  <si>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</si>
  <si>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</si>
  <si>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</si>
  <si>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</si>
  <si>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</si>
  <si>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</si>
  <si>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</si>
  <si>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</si>
  <si>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</si>
  <si>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</si>
  <si>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</si>
  <si>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</si>
  <si>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</si>
  <si>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</si>
  <si>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</si>
  <si>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</si>
  <si>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</si>
  <si>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</si>
  <si>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</si>
  <si>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</si>
  <si>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</si>
  <si>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</si>
  <si>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</si>
  <si>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</si>
  <si>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</si>
  <si>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</si>
  <si>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</si>
  <si>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</si>
  <si>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</si>
  <si>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</si>
  <si>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</si>
  <si>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</si>
  <si>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</si>
  <si>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</si>
  <si>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</si>
  <si>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</si>
  <si>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</si>
  <si>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</si>
  <si>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</si>
  <si>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</si>
  <si>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</si>
  <si>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</si>
  <si>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</si>
  <si>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</si>
  <si>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</si>
  <si>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</si>
  <si>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</si>
  <si>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</si>
  <si>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</si>
  <si>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</si>
  <si>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</si>
  <si>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</si>
  <si>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</si>
  <si>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</si>
  <si>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</si>
  <si>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</si>
  <si>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</si>
  <si>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</si>
  <si>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</si>
  <si>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</si>
  <si>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</si>
  <si>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</si>
  <si>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</si>
  <si>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</si>
  <si>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</si>
  <si>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</si>
  <si>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</si>
  <si>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</si>
  <si>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</si>
  <si>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</si>
  <si>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</si>
  <si>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</si>
  <si>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</si>
  <si>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</si>
  <si>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</si>
  <si>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</si>
  <si>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</si>
  <si>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</si>
  <si>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</si>
  <si>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</si>
  <si>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</si>
  <si>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</si>
  <si>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</si>
  <si>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</si>
  <si>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</si>
  <si>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</si>
  <si>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</si>
  <si>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</si>
  <si>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</si>
  <si>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</si>
  <si>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</si>
  <si>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</si>
  <si>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</si>
  <si>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</si>
  <si>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</si>
  <si>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</si>
  <si>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</si>
  <si>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</si>
  <si>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</si>
  <si>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</si>
  <si>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</si>
  <si>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</si>
  <si>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</si>
  <si>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</si>
  <si>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</si>
  <si>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</si>
  <si>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</si>
  <si>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</si>
  <si>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</si>
  <si>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</si>
  <si>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</si>
  <si>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</si>
  <si>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</si>
  <si>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</si>
  <si>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</si>
  <si>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</si>
  <si>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</si>
  <si>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</si>
  <si>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</si>
  <si>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</si>
  <si>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</si>
  <si>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</si>
  <si>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</si>
  <si>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</si>
  <si>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</si>
  <si>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</si>
  <si>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</si>
  <si>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</si>
  <si>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</si>
  <si>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</si>
  <si>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</si>
  <si>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</si>
  <si>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</si>
  <si>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</si>
  <si>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</si>
  <si>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</si>
  <si>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</si>
  <si>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</si>
  <si>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</si>
  <si>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</si>
  <si>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</si>
  <si>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</si>
  <si>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</si>
  <si>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</si>
  <si>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</si>
  <si>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</si>
  <si>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</si>
  <si>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</si>
  <si>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</si>
  <si>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</si>
  <si>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</si>
  <si>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</si>
  <si>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</si>
  <si>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</si>
  <si>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</si>
  <si>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</si>
  <si>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</si>
  <si>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</si>
  <si>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</si>
  <si>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</si>
  <si>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</si>
  <si>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</si>
  <si>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</si>
  <si>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</si>
  <si>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</si>
  <si>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</si>
  <si>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</si>
  <si>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</si>
  <si>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</si>
  <si>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</si>
  <si>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</si>
  <si>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</si>
  <si>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</si>
  <si>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</si>
  <si>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</si>
  <si>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</si>
  <si>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</si>
  <si>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</si>
  <si>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</si>
  <si>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</si>
  <si>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</si>
  <si>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</si>
  <si>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</si>
  <si>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</si>
  <si>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</si>
  <si>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</si>
  <si>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</si>
  <si>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</si>
  <si>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</si>
  <si>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</si>
  <si>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</si>
  <si>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</si>
  <si>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</si>
  <si>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</si>
  <si>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</si>
  <si>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</si>
  <si>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</si>
  <si>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</si>
  <si>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</si>
  <si>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</si>
  <si>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</si>
  <si>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</si>
  <si>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</si>
  <si>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</si>
  <si>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</si>
  <si>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</si>
  <si>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</si>
  <si>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</si>
  <si>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</si>
  <si>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</si>
  <si>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</si>
  <si>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</si>
  <si>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</si>
  <si>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</si>
  <si>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</si>
  <si>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</si>
  <si>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</si>
  <si>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</si>
  <si>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</si>
  <si>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</si>
  <si>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</si>
  <si>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</si>
  <si>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</si>
  <si>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</si>
  <si>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</si>
  <si>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</si>
  <si>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</si>
  <si>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</si>
  <si>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</si>
  <si>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</si>
  <si>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</si>
  <si>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</si>
  <si>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</si>
  <si>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</si>
  <si>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</si>
  <si>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</si>
  <si>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</si>
  <si>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</si>
  <si>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</si>
  <si>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</si>
  <si>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</si>
  <si>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</si>
  <si>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</si>
  <si>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</si>
  <si>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</si>
  <si>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</si>
  <si>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</si>
  <si>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</si>
  <si>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</si>
  <si>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</si>
  <si>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</si>
  <si>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</si>
  <si>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</si>
  <si>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</si>
  <si>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</si>
  <si>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</si>
  <si>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</si>
  <si>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</si>
  <si>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</si>
  <si>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</si>
  <si>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</si>
  <si>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</si>
  <si>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</si>
  <si>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</si>
  <si>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</si>
  <si>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</si>
  <si>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</si>
  <si>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</si>
  <si>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</si>
  <si>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</si>
  <si>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</si>
  <si>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</si>
  <si>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</si>
  <si>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</si>
  <si>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</si>
  <si>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</si>
  <si>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</si>
  <si>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</si>
  <si>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</si>
  <si>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</si>
  <si>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</si>
  <si>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</si>
  <si>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</si>
  <si>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</si>
  <si>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</si>
  <si>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</si>
  <si>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</si>
  <si>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</si>
  <si>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</si>
  <si>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</si>
  <si>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</si>
  <si>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</si>
  <si>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</si>
  <si>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</si>
  <si>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</si>
  <si>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</si>
  <si>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</si>
  <si>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</si>
  <si>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</si>
  <si>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</si>
  <si>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</si>
  <si>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</si>
  <si>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</si>
  <si>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</si>
  <si>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</si>
  <si>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</si>
  <si>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</si>
  <si>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</si>
  <si>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</si>
  <si>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</si>
  <si>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</si>
  <si>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</si>
  <si>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</si>
  <si>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</si>
  <si>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</si>
  <si>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</si>
  <si>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</si>
  <si>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</si>
  <si>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</si>
  <si>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</si>
  <si>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</si>
  <si>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</si>
  <si>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</si>
  <si>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</si>
  <si>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</si>
  <si>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</si>
  <si>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</si>
  <si>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</si>
  <si>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</si>
  <si>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</si>
  <si>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</si>
  <si>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</si>
  <si>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</si>
  <si>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</si>
  <si>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</si>
  <si>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</si>
  <si>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</si>
  <si>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</si>
  <si>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</si>
  <si>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</si>
  <si>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</si>
  <si>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</si>
  <si>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</si>
  <si>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</si>
  <si>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</si>
  <si>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</si>
  <si>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</si>
  <si>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</si>
  <si>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</si>
  <si>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</si>
  <si>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</si>
  <si>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</si>
  <si>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</si>
  <si>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</si>
  <si>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</si>
  <si>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</si>
  <si>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</si>
  <si>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</si>
  <si>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</si>
  <si>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</si>
  <si>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</si>
  <si>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</si>
  <si>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</si>
  <si>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</si>
  <si>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</si>
  <si>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</si>
  <si>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</si>
  <si>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</si>
  <si>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</si>
  <si>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</si>
  <si>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</si>
  <si>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</si>
  <si>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</si>
  <si>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</si>
  <si>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</si>
  <si>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</si>
  <si>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</si>
  <si>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</si>
  <si>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</si>
  <si>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</si>
  <si>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</si>
  <si>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</si>
  <si>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</si>
  <si>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</si>
  <si>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</si>
  <si>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</si>
  <si>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</si>
  <si>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</si>
  <si>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</si>
  <si>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</si>
  <si>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</si>
  <si>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</si>
  <si>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</si>
  <si>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</si>
  <si>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</si>
  <si>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</si>
  <si>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</si>
  <si>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</si>
  <si>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</si>
  <si>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</si>
  <si>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</si>
  <si>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</si>
  <si>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</si>
  <si>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</si>
  <si>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</si>
  <si>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</si>
  <si>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</si>
  <si>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</si>
  <si>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</si>
  <si>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</si>
  <si>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</si>
  <si>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</si>
  <si>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</si>
  <si>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</si>
  <si>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</si>
  <si>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</si>
  <si>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</si>
  <si>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</si>
  <si>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</si>
  <si>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</si>
  <si>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</si>
  <si>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</si>
  <si>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</si>
  <si>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</si>
  <si>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</si>
  <si>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</si>
  <si>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</si>
  <si>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</si>
  <si>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</si>
  <si>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</si>
  <si>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</si>
  <si>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</si>
  <si>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</si>
  <si>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</si>
  <si>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</si>
  <si>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</si>
  <si>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</si>
  <si>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</si>
  <si>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</si>
  <si>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</si>
  <si>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</si>
  <si>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</si>
  <si>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</si>
  <si>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</si>
  <si>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</si>
  <si>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</si>
  <si>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</si>
  <si>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</si>
  <si>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</si>
  <si>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</si>
  <si>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</si>
  <si>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</si>
  <si>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</si>
  <si>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</si>
  <si>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</si>
  <si>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</si>
  <si>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</si>
  <si>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</si>
  <si>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</si>
  <si>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</si>
  <si>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</si>
  <si>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</si>
  <si>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</si>
  <si>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</si>
  <si>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</si>
  <si>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</si>
  <si>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</si>
  <si>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</si>
  <si>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</si>
  <si>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</si>
  <si>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</si>
  <si>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</si>
  <si>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</si>
  <si>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</si>
  <si>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</si>
  <si>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</si>
  <si>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</si>
  <si>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</si>
  <si>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</si>
  <si>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</si>
  <si>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</si>
  <si>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</si>
  <si>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</si>
  <si>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</si>
  <si>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</si>
  <si>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</si>
  <si>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</si>
  <si>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</si>
  <si>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</si>
  <si>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</si>
  <si>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</si>
  <si>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</si>
  <si>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</si>
  <si>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</si>
  <si>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</si>
  <si>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</si>
  <si>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</si>
  <si>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</si>
  <si>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</si>
  <si>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</si>
  <si>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</si>
  <si>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</si>
  <si>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</si>
  <si>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</si>
  <si>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</si>
  <si>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</si>
  <si>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</si>
  <si>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</si>
  <si>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</si>
  <si>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</si>
  <si>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</si>
  <si>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</si>
  <si>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</si>
  <si>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</si>
  <si>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</si>
  <si>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</si>
  <si>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</si>
  <si>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</si>
  <si>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</si>
  <si>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</si>
  <si>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</si>
  <si>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</si>
  <si>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</si>
  <si>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</si>
  <si>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</si>
  <si>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</si>
  <si>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</si>
  <si>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</si>
  <si>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</si>
  <si>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</si>
  <si>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</si>
  <si>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</si>
  <si>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</si>
  <si>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</si>
  <si>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</si>
  <si>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</si>
  <si>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</si>
  <si>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</si>
  <si>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</si>
  <si>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</si>
  <si>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</si>
  <si>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</si>
  <si>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</si>
  <si>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</si>
  <si>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</si>
  <si>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</si>
  <si>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</si>
  <si>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</si>
  <si>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</si>
  <si>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</si>
  <si>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</si>
  <si>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</si>
  <si>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</si>
  <si>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</si>
  <si>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</si>
  <si>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</si>
  <si>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</si>
  <si>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</si>
  <si>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</si>
  <si>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</si>
  <si>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</si>
  <si>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</si>
  <si>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</si>
  <si>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</si>
  <si>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</si>
  <si>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</si>
  <si>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</si>
  <si>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</si>
  <si>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</si>
  <si>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</si>
  <si>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</si>
  <si>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</si>
  <si>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</si>
  <si>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</si>
  <si>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</si>
  <si>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</si>
  <si>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</si>
  <si>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</si>
  <si>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</si>
  <si>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</si>
  <si>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</si>
  <si>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</si>
  <si>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</si>
  <si>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</si>
  <si>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</si>
  <si>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</si>
  <si>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</si>
  <si>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</si>
  <si>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</si>
  <si>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</si>
  <si>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</si>
  <si>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</si>
  <si>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</si>
  <si>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</si>
  <si>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</si>
  <si>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</si>
  <si>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</si>
  <si>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</si>
  <si>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</si>
  <si>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</si>
  <si>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</si>
  <si>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</si>
  <si>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</si>
  <si>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</si>
  <si>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</si>
  <si>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</si>
  <si>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</si>
  <si>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</si>
  <si>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</si>
  <si>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</si>
  <si>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</si>
  <si>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</si>
  <si>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</si>
  <si>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</si>
  <si>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</si>
  <si>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</si>
  <si>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</si>
  <si>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</si>
  <si>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</si>
  <si>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</si>
  <si>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</si>
  <si>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</si>
  <si>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</si>
  <si>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</si>
  <si>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</si>
  <si>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</si>
  <si>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</si>
  <si>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</si>
  <si>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</si>
  <si>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</si>
  <si>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</si>
  <si>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</si>
  <si>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</si>
  <si>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</si>
  <si>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</si>
  <si>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</si>
  <si>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</si>
  <si>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</si>
  <si>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</si>
  <si>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</si>
  <si>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</si>
  <si>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</si>
  <si>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</si>
  <si>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</si>
  <si>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</si>
  <si>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</si>
  <si>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</si>
  <si>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</si>
  <si>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</si>
  <si>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</si>
  <si>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</si>
  <si>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</si>
  <si>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</si>
  <si>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</si>
  <si>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</si>
  <si>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</si>
  <si>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</si>
  <si>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</si>
  <si>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</si>
  <si>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</si>
  <si>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</si>
  <si>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</si>
  <si>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</si>
  <si>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</si>
  <si>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</si>
  <si>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</si>
  <si>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</si>
  <si>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</si>
  <si>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</si>
  <si>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</si>
  <si>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</si>
  <si>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</si>
  <si>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</si>
  <si>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</si>
  <si>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</si>
  <si>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</si>
  <si>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</si>
  <si>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</si>
  <si>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</si>
  <si>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</si>
  <si>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</si>
  <si>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</si>
  <si>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</si>
  <si>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</si>
  <si>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</si>
  <si>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</si>
  <si>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</si>
  <si>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</si>
  <si>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</si>
  <si>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</si>
  <si>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</si>
  <si>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</si>
  <si>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</si>
  <si>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</si>
  <si>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</si>
  <si>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</si>
  <si>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</si>
  <si>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</si>
  <si>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</si>
  <si>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</si>
  <si>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</si>
  <si>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</si>
  <si>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</si>
  <si>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</si>
  <si>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</si>
  <si>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</si>
  <si>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</si>
  <si>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</si>
  <si>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</si>
  <si>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</si>
  <si>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</si>
  <si>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</si>
  <si>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</si>
  <si>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</si>
  <si>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</si>
  <si>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</si>
  <si>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</si>
  <si>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</si>
  <si>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</si>
  <si>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</si>
  <si>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</si>
  <si>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</si>
  <si>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</si>
  <si>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</si>
  <si>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</si>
  <si>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</si>
  <si>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</si>
  <si>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</si>
  <si>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</si>
  <si>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</si>
  <si>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</si>
  <si>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</si>
  <si>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</si>
  <si>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</si>
  <si>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</si>
  <si>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</si>
  <si>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</si>
  <si>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</si>
  <si>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</si>
  <si>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</si>
  <si>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</si>
  <si>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</si>
  <si>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</si>
  <si>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</si>
  <si>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</si>
  <si>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</si>
  <si>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</si>
  <si>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</si>
  <si>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</si>
  <si>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</si>
  <si>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</si>
  <si>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</si>
  <si>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</si>
  <si>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</si>
  <si>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</si>
  <si>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</si>
  <si>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</si>
  <si>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</si>
  <si>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</si>
  <si>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</si>
  <si>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</si>
  <si>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</si>
  <si>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</si>
  <si>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</si>
  <si>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</si>
  <si>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</si>
  <si>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</si>
  <si>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</si>
  <si>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</si>
  <si>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</si>
  <si>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</si>
  <si>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</si>
  <si>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</si>
  <si>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</si>
  <si>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</si>
  <si>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</si>
  <si>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</si>
  <si>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</si>
  <si>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</si>
  <si>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</si>
  <si>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</si>
  <si>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</si>
  <si>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</si>
  <si>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</si>
  <si>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</si>
  <si>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</si>
  <si>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</si>
  <si>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</si>
  <si>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</si>
  <si>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</si>
  <si>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</si>
  <si>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</si>
  <si>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</si>
  <si>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</si>
  <si>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</si>
  <si>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</si>
  <si>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</si>
  <si>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</si>
  <si>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</si>
  <si>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</si>
  <si>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</si>
  <si>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</si>
  <si>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</si>
  <si>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</si>
  <si>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</si>
  <si>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</si>
  <si>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</si>
  <si>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</si>
  <si>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</si>
  <si>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</si>
  <si>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</si>
  <si>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</si>
  <si>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</si>
  <si>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</si>
  <si>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</si>
  <si>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</si>
  <si>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</si>
  <si>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</si>
  <si>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</si>
  <si>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</si>
  <si>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</si>
  <si>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</si>
  <si>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</si>
  <si>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</si>
  <si>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</si>
  <si>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</si>
  <si>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</si>
  <si>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</si>
  <si>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</si>
  <si>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</si>
  <si>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</si>
  <si>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</si>
  <si>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</si>
  <si>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</si>
  <si>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</si>
  <si>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</si>
  <si>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</si>
  <si>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</si>
  <si>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</si>
  <si>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</si>
  <si>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</si>
  <si>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</si>
  <si>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</si>
  <si>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</si>
  <si>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</si>
  <si>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</si>
  <si>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</si>
  <si>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</si>
  <si>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</si>
  <si>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</si>
  <si>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</si>
  <si>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</si>
  <si>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</si>
  <si>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</si>
  <si>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</si>
  <si>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</si>
  <si>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</si>
  <si>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</si>
  <si>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</si>
  <si>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</si>
  <si>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</si>
  <si>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</si>
  <si>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</si>
  <si>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</si>
  <si>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</si>
  <si>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</si>
  <si>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</si>
  <si>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</si>
  <si>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</si>
  <si>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</si>
  <si>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</si>
  <si>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</si>
  <si>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</si>
  <si>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</si>
  <si>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</si>
  <si>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</si>
  <si>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</si>
  <si>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</si>
  <si>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</si>
  <si>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</si>
  <si>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</si>
  <si>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</si>
  <si>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</si>
  <si>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</si>
  <si>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</si>
  <si>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</si>
  <si>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</si>
  <si>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</si>
  <si>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</si>
  <si>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</si>
  <si>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</si>
  <si>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</si>
  <si>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</si>
  <si>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</si>
  <si>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</si>
  <si>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</si>
  <si>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</si>
  <si>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</si>
  <si>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</si>
  <si>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</si>
  <si>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</si>
  <si>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</si>
  <si>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</si>
  <si>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</si>
  <si>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</si>
  <si>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</si>
  <si>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</si>
  <si>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</si>
  <si>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</si>
  <si>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</si>
  <si>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</si>
  <si>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</si>
  <si>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</si>
  <si>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</si>
  <si>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</si>
  <si>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</si>
  <si>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</si>
  <si>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</si>
  <si>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</si>
  <si>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</si>
  <si>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</si>
  <si>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</si>
  <si>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</si>
  <si>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</si>
  <si>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</si>
  <si>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</si>
  <si>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</si>
  <si>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</si>
  <si>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</si>
  <si>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</si>
  <si>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</si>
  <si>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</si>
  <si>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</si>
  <si>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</si>
  <si>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</si>
  <si>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</si>
  <si>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</si>
  <si>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</si>
  <si>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</si>
  <si>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</si>
  <si>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</si>
  <si>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</si>
  <si>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</si>
  <si>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</si>
  <si>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</si>
  <si>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</si>
  <si>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</si>
  <si>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</si>
  <si>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</si>
  <si>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</si>
  <si>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</si>
  <si>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</si>
  <si>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</si>
  <si>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</si>
  <si>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</si>
  <si>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</si>
  <si>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</si>
  <si>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</si>
  <si>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</si>
  <si>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</si>
  <si>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</si>
  <si>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</si>
  <si>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</si>
  <si>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</si>
  <si>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</si>
  <si>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</si>
  <si>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</si>
  <si>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</si>
  <si>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</si>
  <si>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</si>
  <si>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</si>
  <si>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</si>
  <si>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</si>
  <si>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</si>
  <si>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</si>
  <si>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</si>
  <si>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</si>
  <si>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</si>
  <si>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</si>
  <si>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</si>
  <si>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</si>
  <si>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</si>
  <si>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</si>
  <si>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</si>
  <si>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</si>
  <si>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</si>
  <si>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</si>
  <si>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</si>
  <si>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</si>
  <si>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</si>
  <si>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</si>
  <si>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</si>
  <si>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</si>
  <si>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</si>
  <si>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</si>
  <si>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</si>
  <si>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</si>
  <si>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</si>
  <si>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</si>
  <si>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</si>
  <si>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</si>
  <si>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</si>
  <si>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</si>
  <si>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</si>
  <si>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</si>
  <si>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</si>
  <si>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</si>
  <si>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</si>
  <si>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</si>
  <si>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</si>
  <si>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</si>
  <si>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</si>
  <si>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</si>
  <si>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</si>
  <si>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</si>
  <si>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</si>
  <si>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</si>
  <si>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</si>
  <si>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</si>
  <si>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</si>
  <si>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</si>
  <si>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</si>
  <si>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</si>
  <si>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</si>
  <si>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</si>
  <si>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</si>
  <si>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</si>
  <si>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</si>
  <si>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</si>
  <si>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</si>
  <si>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</si>
  <si>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</si>
  <si>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</si>
  <si>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</si>
  <si>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</si>
  <si>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</si>
  <si>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</si>
  <si>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</si>
  <si>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</si>
  <si>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</si>
  <si>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</si>
  <si>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</si>
  <si>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</si>
  <si>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</si>
  <si>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</si>
  <si>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</si>
  <si>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</si>
  <si>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</si>
  <si>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</si>
  <si>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</si>
  <si>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</si>
  <si>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</si>
  <si>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</si>
  <si>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</si>
  <si>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</si>
  <si>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</si>
  <si>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</si>
  <si>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</si>
  <si>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</si>
  <si>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</si>
  <si>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</si>
  <si>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</si>
  <si>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</si>
  <si>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</si>
  <si>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</si>
  <si>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</si>
  <si>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</si>
  <si>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</si>
  <si>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</si>
  <si>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</si>
  <si>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</si>
  <si>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</si>
  <si>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</si>
  <si>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</si>
  <si>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</si>
  <si>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</si>
  <si>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</si>
  <si>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</si>
  <si>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</si>
  <si>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</si>
  <si>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</si>
  <si>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</si>
  <si>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</si>
  <si>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</si>
  <si>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</si>
  <si>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</si>
  <si>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</si>
  <si>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</si>
  <si>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</si>
  <si>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</si>
  <si>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</si>
  <si>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</si>
  <si>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</si>
  <si>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</si>
  <si>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</si>
  <si>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</si>
  <si>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</si>
  <si>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</si>
  <si>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</si>
  <si>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</si>
  <si>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</si>
  <si>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</si>
  <si>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</si>
  <si>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</si>
  <si>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</si>
  <si>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</si>
  <si>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</si>
  <si>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</si>
  <si>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</si>
  <si>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</si>
  <si>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</si>
  <si>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</si>
  <si>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</si>
  <si>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</si>
  <si>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</si>
  <si>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</si>
  <si>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</si>
  <si>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</si>
  <si>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</si>
  <si>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</si>
  <si>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</si>
  <si>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</si>
  <si>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</si>
  <si>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</si>
  <si>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</si>
  <si>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</si>
  <si>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</si>
  <si>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</si>
  <si>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</si>
  <si>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</si>
  <si>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</si>
  <si>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</si>
  <si>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</si>
  <si>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</si>
  <si>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</si>
  <si>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</si>
  <si>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</si>
  <si>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</si>
  <si>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</si>
  <si>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</si>
  <si>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</si>
  <si>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</si>
  <si>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</si>
  <si>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</si>
  <si>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</si>
  <si>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</si>
  <si>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</si>
  <si>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</si>
  <si>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</si>
  <si>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</si>
  <si>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</si>
  <si>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</si>
  <si>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</si>
  <si>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</si>
  <si>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</si>
  <si>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</si>
  <si>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</si>
  <si>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</si>
  <si>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</si>
  <si>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</si>
  <si>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</si>
  <si>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</si>
  <si>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</si>
  <si>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</si>
  <si>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</si>
  <si>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</si>
  <si>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</si>
  <si>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</si>
  <si>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</si>
  <si>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</si>
  <si>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</si>
  <si>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</si>
  <si>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</si>
  <si>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</si>
  <si>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</si>
  <si>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</si>
  <si>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</si>
  <si>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</si>
  <si>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</si>
  <si>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</si>
  <si>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</si>
  <si>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</si>
  <si>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</si>
  <si>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</si>
  <si>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</si>
  <si>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</si>
  <si>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</si>
  <si>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</si>
  <si>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</si>
  <si>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</si>
  <si>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</si>
  <si>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</si>
  <si>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</si>
  <si>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</si>
  <si>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</si>
  <si>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</si>
  <si>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</si>
  <si>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</si>
  <si>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</si>
  <si>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</si>
  <si>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</si>
  <si>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</si>
  <si>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</si>
  <si>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</si>
  <si>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</si>
  <si>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</si>
  <si>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</si>
  <si>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</si>
  <si>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</si>
  <si>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</si>
  <si>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</si>
  <si>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</si>
  <si>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</si>
  <si>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</si>
  <si>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</si>
  <si>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</si>
  <si>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</si>
  <si>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</si>
  <si>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</si>
  <si>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</si>
  <si>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</si>
  <si>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</si>
  <si>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</si>
  <si>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</si>
  <si>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</si>
  <si>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</si>
  <si>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</si>
  <si>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</si>
  <si>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</si>
  <si>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</si>
  <si>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</si>
  <si>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</si>
  <si>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</si>
  <si>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</si>
  <si>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</si>
  <si>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</si>
  <si>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</si>
  <si>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</si>
  <si>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</si>
  <si>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</si>
  <si>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</si>
  <si>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</si>
  <si>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</si>
  <si>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</si>
  <si>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</si>
  <si>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</si>
  <si>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</si>
  <si>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</si>
  <si>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</si>
  <si>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</si>
  <si>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</si>
  <si>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</si>
  <si>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</si>
  <si>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</si>
  <si>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</si>
  <si>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</si>
  <si>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</si>
  <si>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</si>
  <si>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</si>
  <si>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</si>
  <si>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</si>
  <si>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</si>
  <si>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</si>
  <si>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</si>
  <si>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</si>
  <si>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</si>
  <si>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</si>
  <si>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</si>
  <si>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</si>
  <si>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</si>
  <si>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</si>
  <si>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</si>
  <si>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</si>
  <si>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</si>
  <si>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</si>
  <si>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</si>
  <si>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</si>
  <si>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</si>
  <si>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</si>
  <si>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</si>
  <si>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</si>
  <si>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</si>
  <si>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</si>
  <si>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</si>
  <si>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</si>
  <si>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</si>
  <si>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</si>
  <si>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</si>
  <si>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</si>
  <si>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</si>
  <si>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</si>
  <si>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</si>
  <si>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</si>
  <si>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</si>
  <si>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</si>
  <si>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</si>
  <si>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</si>
  <si>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</si>
  <si>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</si>
  <si>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</si>
  <si>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</si>
  <si>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</si>
  <si>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</si>
  <si>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</si>
  <si>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</si>
  <si>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</si>
  <si>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</si>
  <si>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</si>
  <si>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</si>
  <si>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</si>
  <si>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</si>
  <si>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</si>
  <si>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</si>
  <si>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</si>
  <si>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</si>
  <si>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</si>
  <si>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</si>
  <si>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</si>
  <si>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</si>
  <si>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</si>
  <si>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</si>
  <si>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</si>
  <si>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</si>
  <si>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</si>
  <si>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</si>
  <si>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</si>
  <si>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</si>
  <si>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</si>
  <si>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</si>
  <si>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</si>
  <si>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</si>
  <si>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</si>
  <si>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</si>
  <si>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</si>
  <si>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</si>
  <si>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</si>
  <si>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</si>
  <si>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</si>
  <si>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</si>
  <si>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</si>
  <si>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</si>
  <si>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</si>
  <si>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</si>
  <si>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</si>
  <si>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</si>
  <si>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</si>
  <si>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</si>
  <si>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</si>
  <si>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</si>
  <si>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</si>
  <si>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</si>
  <si>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</si>
  <si>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</si>
  <si>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</si>
  <si>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</si>
  <si>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</si>
  <si>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</si>
  <si>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</si>
  <si>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</si>
  <si>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</si>
  <si>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</si>
  <si>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</si>
  <si>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</si>
  <si>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</si>
  <si>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</si>
  <si>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</si>
  <si>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</si>
  <si>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</si>
  <si>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</si>
  <si>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</si>
  <si>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</si>
  <si>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</si>
  <si>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</si>
  <si>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</si>
  <si>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</si>
  <si>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</si>
  <si>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</si>
  <si>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</si>
  <si>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</si>
  <si>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</si>
  <si>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</si>
  <si>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</si>
  <si>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</si>
  <si>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</si>
  <si>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</si>
  <si>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</si>
  <si>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</si>
  <si>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</si>
  <si>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</si>
  <si>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</si>
  <si>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</si>
  <si>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</si>
  <si>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</si>
  <si>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</si>
  <si>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</si>
  <si>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</si>
  <si>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</si>
  <si>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</si>
  <si>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</si>
  <si>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</si>
  <si>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</si>
  <si>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</si>
  <si>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</si>
  <si>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</si>
  <si>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</si>
  <si>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</si>
  <si>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</si>
  <si>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</si>
  <si>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</si>
  <si>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</si>
  <si>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</si>
  <si>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</si>
  <si>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</si>
  <si>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</si>
  <si>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</si>
  <si>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</si>
  <si>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</si>
  <si>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</si>
  <si>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</si>
  <si>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</si>
  <si>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</si>
  <si>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</si>
  <si>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</si>
  <si>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</si>
  <si>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</si>
  <si>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</si>
  <si>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</si>
  <si>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</si>
  <si>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</si>
  <si>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</si>
  <si>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</si>
  <si>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</si>
  <si>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</si>
  <si>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</si>
  <si>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</si>
  <si>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</si>
  <si>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</si>
  <si>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</si>
  <si>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</si>
  <si>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</si>
  <si>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</si>
  <si>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</si>
  <si>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</si>
  <si>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</si>
  <si>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</si>
  <si>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</si>
  <si>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</si>
  <si>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</si>
  <si>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</si>
  <si>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</si>
  <si>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</si>
  <si>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</si>
  <si>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</si>
  <si>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</si>
  <si>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</si>
  <si>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</si>
  <si>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</si>
  <si>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</si>
  <si>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</si>
  <si>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</si>
  <si>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</si>
  <si>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</si>
  <si>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</si>
  <si>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</si>
  <si>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</si>
  <si>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</si>
  <si>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</si>
  <si>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</si>
  <si>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</si>
  <si>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</si>
  <si>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</si>
  <si>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</si>
  <si>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</si>
  <si>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</si>
  <si>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</si>
  <si>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</si>
  <si>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</si>
  <si>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</si>
  <si>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</si>
  <si>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</si>
  <si>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</si>
  <si>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</si>
  <si>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</si>
  <si>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</si>
  <si>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</si>
  <si>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</si>
  <si>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</si>
  <si>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</si>
  <si>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</si>
  <si>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</si>
  <si>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</si>
  <si>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</si>
  <si>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</si>
  <si>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</si>
  <si>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</si>
  <si>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</si>
  <si>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</si>
  <si>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</si>
  <si>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</si>
  <si>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</si>
  <si>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</si>
  <si>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</si>
  <si>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</si>
  <si>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</si>
  <si>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</si>
  <si>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</si>
  <si>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</si>
  <si>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</si>
  <si>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</si>
  <si>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</si>
  <si>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</si>
  <si>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</si>
  <si>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</si>
  <si>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</si>
  <si>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</si>
  <si>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</si>
  <si>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</si>
  <si>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</si>
  <si>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</si>
  <si>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</si>
  <si>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</si>
  <si>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</si>
  <si>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</si>
  <si>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</si>
  <si>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</si>
  <si>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</si>
  <si>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</si>
  <si>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</si>
  <si>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</si>
  <si>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</si>
  <si>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</si>
  <si>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</si>
  <si>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</si>
  <si>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</si>
  <si>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</si>
  <si>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</si>
  <si>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</si>
  <si>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</si>
  <si>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</si>
  <si>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</si>
  <si>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</si>
  <si>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</si>
  <si>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</si>
  <si>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</si>
  <si>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</si>
  <si>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</si>
  <si>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</si>
  <si>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</si>
  <si>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</si>
  <si>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</si>
  <si>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</si>
  <si>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</si>
  <si>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</si>
  <si>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</si>
  <si>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</si>
  <si>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</si>
  <si>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</si>
  <si>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</si>
  <si>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</si>
  <si>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</si>
  <si>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</si>
  <si>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</si>
  <si>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</si>
  <si>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</si>
  <si>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</si>
  <si>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</si>
  <si>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</si>
  <si>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</si>
  <si>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</si>
  <si>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</si>
  <si>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</si>
  <si>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</si>
  <si>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</si>
  <si>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</si>
  <si>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</si>
  <si>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</si>
  <si>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</si>
  <si>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</si>
  <si>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</si>
  <si>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</si>
  <si>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</si>
  <si>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</si>
  <si>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</si>
  <si>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</si>
  <si>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</si>
  <si>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</si>
  <si>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</si>
  <si>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</si>
  <si>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</si>
  <si>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</si>
  <si>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</si>
  <si>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</si>
  <si>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</si>
  <si>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</si>
  <si>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</si>
  <si>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</si>
  <si>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</si>
  <si>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</si>
  <si>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</si>
  <si>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</si>
  <si>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</si>
  <si>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</si>
  <si>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</si>
  <si>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</si>
  <si>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</si>
  <si>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</si>
  <si>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</si>
  <si>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</si>
  <si>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</si>
  <si>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</si>
  <si>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</si>
  <si>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</si>
  <si>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</si>
  <si>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</si>
  <si>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</si>
  <si>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</si>
  <si>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</si>
  <si>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</si>
  <si>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</si>
  <si>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</si>
  <si>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</si>
  <si>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</si>
  <si>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</si>
  <si>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</si>
  <si>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</si>
  <si>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</si>
  <si>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</si>
  <si>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</si>
  <si>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</si>
  <si>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</si>
  <si>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</si>
  <si>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</si>
  <si>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</si>
  <si>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</si>
  <si>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</si>
  <si>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</si>
  <si>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</si>
  <si>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</si>
  <si>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</si>
  <si>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</si>
  <si>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</si>
  <si>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</si>
  <si>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</si>
  <si>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</si>
  <si>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</si>
  <si>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</si>
  <si>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</si>
  <si>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</si>
  <si>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</si>
  <si>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</si>
  <si>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</si>
  <si>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</si>
  <si>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</si>
  <si>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</si>
  <si>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</si>
  <si>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</si>
  <si>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</si>
  <si>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</si>
  <si>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</si>
  <si>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</si>
  <si>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</si>
  <si>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</si>
  <si>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</si>
  <si>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</si>
  <si>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</si>
  <si>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</si>
  <si>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</si>
  <si>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</si>
  <si>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</si>
  <si>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</si>
  <si>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</si>
  <si>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</si>
  <si>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</si>
  <si>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</si>
  <si>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</si>
  <si>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</si>
  <si>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</si>
  <si>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</si>
  <si>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</si>
  <si>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</si>
  <si>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</si>
  <si>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</si>
  <si>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</si>
  <si>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</si>
  <si>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</si>
  <si>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</si>
  <si>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</si>
  <si>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</si>
  <si>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</si>
  <si>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</si>
  <si>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</si>
  <si>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</si>
  <si>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</si>
  <si>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</si>
  <si>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</si>
  <si>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</si>
  <si>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</si>
  <si>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</si>
  <si>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</si>
  <si>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</si>
  <si>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</si>
  <si>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</si>
  <si>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</si>
  <si>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</si>
  <si>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</si>
  <si>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</si>
  <si>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</si>
  <si>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</si>
  <si>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</si>
  <si>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</si>
  <si>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</si>
  <si>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</si>
  <si>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</si>
  <si>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</si>
  <si>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</si>
  <si>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</si>
  <si>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</si>
  <si>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</si>
  <si>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</si>
  <si>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</si>
  <si>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</si>
  <si>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</si>
  <si>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</si>
  <si>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</si>
  <si>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</si>
  <si>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</si>
  <si>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</si>
  <si>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</si>
  <si>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</si>
  <si>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</si>
  <si>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</si>
  <si>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</si>
  <si>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</si>
  <si>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</si>
  <si>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</si>
  <si>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</si>
  <si>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</si>
  <si>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</si>
  <si>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</si>
  <si>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</si>
  <si>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</si>
  <si>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</si>
  <si>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</si>
  <si>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</si>
  <si>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</si>
  <si>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</si>
  <si>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</si>
  <si>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</si>
  <si>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</si>
  <si>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</si>
  <si>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</si>
  <si>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</si>
  <si>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</si>
  <si>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</si>
  <si>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</si>
  <si>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</si>
  <si>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</si>
  <si>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</si>
  <si>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</si>
  <si>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</si>
  <si>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</si>
  <si>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</si>
  <si>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</si>
  <si>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</si>
  <si>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</si>
  <si>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</si>
  <si>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</si>
  <si>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</si>
  <si>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</si>
  <si>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</si>
  <si>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</si>
  <si>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</si>
  <si>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</si>
  <si>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</si>
  <si>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</si>
  <si>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</si>
  <si>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</si>
  <si>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</si>
  <si>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</si>
  <si>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</si>
  <si>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</si>
  <si>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</si>
  <si>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</si>
  <si>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</si>
  <si>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</si>
  <si>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</si>
  <si>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</si>
  <si>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</si>
  <si>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</si>
  <si>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</si>
  <si>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</si>
  <si>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</si>
  <si>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</si>
  <si>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</si>
  <si>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</si>
  <si>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</si>
  <si>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</si>
  <si>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</si>
  <si>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</si>
  <si>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</si>
  <si>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</si>
  <si>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</si>
  <si>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</si>
  <si>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</si>
  <si>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</si>
  <si>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</si>
  <si>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</si>
  <si>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</si>
  <si>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</si>
  <si>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</si>
  <si>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</si>
  <si>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</si>
  <si>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</si>
  <si>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</si>
  <si>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</si>
  <si>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</si>
  <si>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</si>
  <si>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</si>
  <si>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</si>
  <si>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</si>
  <si>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</si>
  <si>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</si>
  <si>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</si>
  <si>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</si>
  <si>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</si>
  <si>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</si>
  <si>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</si>
  <si>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</si>
  <si>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</si>
  <si>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</si>
  <si>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</si>
  <si>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</si>
  <si>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</si>
  <si>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</si>
  <si>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</si>
  <si>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</si>
  <si>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</si>
  <si>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</si>
  <si>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</si>
  <si>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</si>
  <si>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</si>
  <si>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</si>
  <si>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</si>
  <si>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</si>
  <si>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</si>
  <si>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</si>
  <si>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</si>
  <si>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</si>
  <si>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</si>
  <si>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</si>
  <si>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</si>
  <si>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</si>
  <si>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</si>
  <si>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</si>
  <si>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</si>
  <si>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</si>
  <si>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</si>
  <si>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</si>
  <si>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</si>
  <si>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</si>
  <si>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</si>
  <si>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</si>
  <si>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</si>
  <si>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</si>
  <si>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</si>
  <si>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</si>
  <si>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</si>
  <si>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</si>
  <si>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</si>
  <si>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</si>
  <si>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</si>
  <si>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</si>
  <si>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</si>
  <si>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</si>
  <si>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</si>
  <si>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</si>
  <si>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</si>
  <si>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</si>
  <si>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</si>
  <si>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</si>
  <si>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</si>
  <si>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</si>
  <si>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</si>
  <si>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</si>
  <si>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</si>
  <si>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</si>
  <si>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</si>
  <si>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</si>
  <si>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</si>
  <si>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</si>
  <si>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</si>
  <si>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</si>
  <si>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</si>
  <si>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</si>
  <si>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</si>
  <si>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</si>
  <si>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</si>
  <si>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</si>
  <si>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</si>
  <si>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</si>
  <si>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</si>
  <si>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</si>
  <si>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</si>
  <si>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</si>
  <si>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</si>
  <si>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</si>
  <si>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</si>
  <si>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</si>
  <si>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</si>
  <si>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</si>
  <si>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</si>
  <si>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</si>
  <si>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</si>
  <si>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</si>
  <si>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</si>
  <si>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</si>
  <si>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</si>
  <si>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</si>
  <si>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</si>
  <si>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</si>
  <si>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</si>
  <si>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</si>
  <si>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</si>
  <si>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</si>
  <si>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</si>
  <si>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</si>
  <si>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</si>
  <si>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</si>
  <si>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</si>
  <si>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</si>
  <si>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</si>
  <si>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</si>
  <si>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</si>
  <si>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</si>
  <si>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</si>
  <si>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</si>
  <si>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</si>
  <si>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</si>
  <si>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</si>
  <si>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</si>
  <si>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</si>
  <si>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</si>
  <si>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</si>
  <si>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</si>
  <si>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</si>
  <si>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</si>
  <si>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</si>
  <si>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</si>
  <si>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</si>
  <si>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</si>
  <si>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</si>
  <si>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</si>
  <si>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</si>
  <si>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</si>
  <si>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</si>
  <si>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</si>
  <si>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</si>
  <si>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</si>
  <si>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</si>
  <si>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</si>
  <si>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</si>
  <si>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</si>
  <si>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</si>
  <si>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</si>
  <si>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</si>
  <si>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</si>
  <si>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</si>
  <si>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</si>
  <si>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</si>
  <si>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</si>
  <si>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</si>
  <si>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</si>
  <si>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</si>
  <si>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</si>
  <si>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</si>
  <si>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</si>
  <si>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</si>
  <si>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</si>
  <si>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</si>
  <si>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</si>
  <si>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</si>
  <si>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</si>
  <si>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</si>
  <si>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</si>
  <si>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</si>
  <si>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</si>
  <si>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</si>
  <si>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</si>
  <si>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</si>
  <si>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</si>
  <si>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</si>
  <si>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</si>
  <si>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</si>
  <si>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</si>
  <si>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</si>
  <si>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</si>
  <si>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</si>
  <si>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</si>
  <si>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</si>
  <si>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</si>
  <si>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</si>
  <si>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</si>
  <si>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</si>
  <si>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</si>
  <si>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</si>
  <si>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</si>
  <si>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</si>
  <si>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</si>
  <si>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</si>
  <si>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</si>
  <si>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</si>
  <si>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</si>
  <si>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</si>
  <si>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</si>
  <si>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</si>
  <si>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</si>
  <si>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</si>
  <si>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</si>
  <si>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</si>
  <si>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</si>
  <si>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</si>
  <si>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</si>
  <si>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</si>
  <si>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</si>
  <si>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</si>
  <si>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</si>
  <si>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</si>
  <si>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</si>
  <si>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</si>
  <si>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</si>
  <si>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</si>
  <si>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</si>
  <si>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</si>
  <si>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</si>
  <si>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</si>
  <si>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</si>
  <si>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</si>
  <si>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</si>
  <si>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</si>
  <si>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</si>
  <si>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</si>
  <si>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</si>
  <si>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</si>
  <si>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</si>
  <si>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</si>
  <si>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</si>
  <si>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</si>
  <si>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</si>
  <si>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</si>
  <si>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</si>
  <si>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</si>
  <si>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</si>
  <si>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</si>
  <si>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</si>
  <si>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</si>
  <si>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</si>
  <si>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</si>
  <si>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</si>
  <si>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</si>
  <si>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</si>
  <si>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</si>
  <si>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</si>
  <si>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</si>
  <si>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</si>
  <si>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</si>
  <si>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</si>
  <si>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</si>
  <si>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</si>
  <si>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</si>
  <si>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</si>
  <si>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</si>
  <si>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</si>
  <si>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</si>
  <si>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</si>
  <si>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</si>
  <si>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</si>
  <si>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</si>
  <si>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</si>
  <si>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</si>
  <si>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</si>
  <si>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</si>
  <si>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</si>
  <si>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</si>
  <si>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</si>
  <si>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</si>
  <si>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</si>
  <si>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</si>
  <si>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</si>
  <si>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</si>
  <si>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</si>
  <si>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</si>
  <si>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</si>
  <si>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</si>
  <si>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</si>
  <si>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</si>
  <si>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</si>
  <si>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</si>
  <si>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</si>
  <si>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</si>
  <si>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</si>
  <si>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</si>
  <si>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</si>
  <si>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</si>
  <si>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</si>
  <si>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</si>
  <si>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</si>
  <si>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</si>
  <si>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</si>
  <si>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</si>
  <si>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</si>
  <si>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</si>
  <si>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</si>
  <si>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</si>
  <si>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</si>
  <si>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</si>
  <si>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</si>
  <si>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</si>
  <si>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</si>
  <si>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</si>
  <si>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</si>
  <si>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</si>
  <si>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</si>
  <si>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</si>
  <si>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</si>
  <si>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</si>
  <si>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</si>
  <si>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</si>
  <si>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</si>
  <si>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</si>
  <si>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</si>
  <si>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</si>
  <si>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</si>
  <si>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</si>
  <si>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</si>
  <si>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</si>
  <si>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</si>
  <si>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</si>
  <si>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</si>
  <si>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</si>
  <si>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</si>
  <si>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</si>
  <si>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</si>
  <si>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</si>
  <si>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</si>
  <si>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</si>
  <si>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</si>
  <si>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</si>
  <si>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</si>
  <si>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</si>
  <si>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</si>
  <si>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</si>
  <si>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</si>
  <si>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</si>
  <si>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</si>
  <si>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</si>
  <si>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</si>
  <si>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</si>
  <si>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</si>
  <si>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</si>
  <si>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</si>
  <si>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</si>
  <si>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</si>
  <si>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</si>
  <si>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</si>
  <si>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</si>
  <si>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</si>
  <si>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</si>
  <si>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</si>
  <si>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</si>
  <si>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</si>
  <si>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</si>
  <si>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</si>
  <si>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</si>
  <si>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</si>
  <si>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</si>
  <si>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</si>
  <si>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</si>
  <si>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</si>
  <si>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</si>
  <si>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</si>
  <si>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</si>
  <si>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</si>
  <si>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</si>
  <si>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</si>
  <si>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</si>
  <si>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</si>
  <si>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</si>
  <si>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</si>
  <si>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</si>
  <si>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</si>
  <si>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</si>
  <si>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</si>
  <si>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</si>
  <si>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</si>
  <si>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</si>
  <si>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</si>
  <si>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</si>
  <si>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</si>
  <si>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</si>
  <si>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</si>
  <si>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</si>
  <si>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</si>
  <si>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</si>
  <si>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</si>
  <si>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</si>
  <si>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</si>
  <si>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</si>
  <si>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</si>
  <si>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</si>
  <si>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</si>
  <si>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</si>
  <si>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</si>
  <si>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</si>
  <si>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</si>
  <si>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</si>
  <si>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</si>
  <si>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</si>
  <si>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</si>
  <si>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</si>
  <si>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</si>
  <si>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</si>
  <si>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</si>
  <si>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</si>
  <si>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</si>
  <si>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</si>
  <si>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</si>
  <si>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</si>
  <si>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</si>
  <si>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</si>
  <si>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</si>
  <si>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</si>
  <si>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</si>
  <si>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</si>
  <si>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</si>
  <si>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</si>
  <si>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</si>
  <si>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</si>
  <si>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</si>
  <si>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</si>
  <si>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</si>
  <si>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</si>
  <si>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</si>
  <si>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</si>
  <si>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</si>
  <si>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</si>
  <si>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</si>
  <si>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</si>
  <si>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</si>
  <si>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</si>
  <si>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</si>
  <si>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</si>
  <si>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</si>
  <si>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</si>
  <si>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</si>
  <si>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</si>
  <si>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</si>
  <si>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</si>
  <si>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</si>
  <si>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</si>
  <si>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</si>
  <si>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</si>
  <si>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</si>
  <si>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</si>
  <si>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</si>
  <si>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</si>
  <si>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</si>
  <si>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</si>
  <si>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</si>
  <si>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</si>
  <si>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</si>
  <si>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</si>
  <si>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</si>
  <si>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</si>
  <si>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</si>
  <si>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</si>
  <si>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</si>
  <si>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</si>
  <si>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</si>
  <si>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</si>
  <si>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</si>
  <si>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</si>
  <si>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</si>
  <si>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</si>
  <si>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</si>
  <si>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</si>
  <si>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</si>
  <si>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</si>
  <si>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</si>
  <si>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</si>
  <si>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</si>
  <si>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</si>
  <si>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</si>
  <si>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</si>
  <si>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</si>
  <si>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</si>
  <si>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</si>
  <si>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</si>
  <si>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</si>
  <si>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</si>
  <si>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</si>
  <si>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</si>
  <si>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</si>
  <si>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</si>
  <si>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</si>
  <si>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</si>
  <si>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</si>
  <si>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</si>
  <si>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</si>
  <si>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</si>
  <si>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</si>
  <si>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</si>
  <si>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</si>
  <si>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</si>
  <si>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</si>
  <si>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</si>
  <si>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</si>
  <si>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</si>
  <si>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</si>
  <si>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</si>
  <si>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</si>
  <si>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</si>
  <si>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</si>
  <si>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</si>
  <si>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</si>
  <si>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</si>
  <si>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</si>
  <si>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</si>
  <si>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</si>
  <si>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</si>
  <si>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</si>
  <si>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</si>
  <si>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</si>
  <si>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</si>
  <si>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</si>
  <si>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</si>
  <si>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</si>
  <si>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</si>
  <si>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</si>
  <si>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</si>
  <si>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</si>
  <si>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</si>
  <si>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</si>
  <si>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</si>
  <si>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</si>
  <si>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</si>
  <si>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</si>
  <si>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</si>
  <si>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</si>
  <si>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</si>
  <si>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</si>
  <si>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</si>
  <si>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</si>
  <si>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</si>
  <si>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</si>
  <si>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</si>
  <si>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</si>
  <si>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</si>
  <si>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</si>
  <si>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</si>
  <si>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</si>
  <si>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</si>
  <si>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</si>
  <si>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</si>
  <si>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</si>
  <si>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</si>
  <si>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</si>
  <si>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</si>
  <si>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</si>
  <si>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</si>
  <si>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</si>
  <si>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</si>
  <si>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</si>
  <si>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</si>
  <si>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</si>
  <si>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</si>
  <si>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</si>
  <si>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</si>
  <si>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</si>
  <si>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</si>
  <si>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</si>
  <si>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</si>
  <si>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</si>
  <si>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</si>
  <si>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</si>
  <si>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</si>
  <si>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</si>
  <si>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</si>
  <si>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</si>
  <si>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</si>
  <si>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</si>
  <si>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</si>
  <si>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</si>
  <si>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</si>
  <si>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</si>
  <si>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</si>
  <si>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</si>
  <si>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</si>
  <si>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</si>
  <si>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</si>
  <si>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</si>
  <si>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</si>
  <si>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</si>
  <si>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</si>
  <si>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</si>
  <si>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</si>
  <si>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</si>
  <si>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</si>
  <si>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</si>
  <si>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</si>
  <si>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</si>
  <si>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</si>
  <si>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</si>
  <si>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</si>
  <si>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</si>
  <si>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</si>
  <si>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</si>
  <si>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</si>
  <si>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</si>
  <si>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</si>
  <si>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</si>
  <si>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</si>
  <si>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</si>
  <si>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</si>
  <si>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</si>
  <si>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</si>
  <si>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</si>
  <si>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</si>
  <si>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</si>
  <si>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</si>
  <si>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</si>
  <si>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</si>
  <si>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</si>
  <si>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</si>
  <si>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</si>
  <si>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</si>
  <si>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</si>
  <si>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</si>
  <si>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</si>
  <si>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</si>
  <si>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</si>
  <si>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</si>
  <si>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</si>
  <si>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</si>
  <si>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</si>
  <si>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</si>
  <si>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</si>
  <si>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</si>
  <si>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</si>
  <si>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</si>
  <si>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</si>
  <si>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</si>
  <si>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</si>
  <si>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</si>
  <si>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</si>
  <si>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</si>
  <si>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</si>
  <si>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</si>
  <si>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</si>
  <si>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</si>
  <si>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</si>
  <si>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</si>
  <si>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</si>
  <si>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</si>
  <si>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</si>
  <si>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</si>
  <si>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</si>
  <si>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</si>
  <si>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</si>
  <si>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</si>
  <si>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</si>
  <si>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</si>
  <si>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</si>
  <si>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</si>
  <si>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</si>
  <si>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</si>
  <si>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</si>
  <si>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</si>
  <si>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</si>
  <si>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</si>
  <si>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</si>
  <si>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</si>
  <si>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</si>
  <si>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</si>
  <si>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</si>
  <si>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</si>
  <si>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</si>
  <si>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</si>
  <si>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</si>
  <si>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</si>
  <si>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</si>
  <si>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</si>
  <si>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</si>
  <si>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</si>
  <si>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</si>
  <si>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</si>
  <si>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</si>
  <si>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</si>
  <si>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</si>
  <si>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</si>
  <si>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</si>
  <si>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</si>
  <si>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</si>
  <si>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</si>
  <si>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</si>
  <si>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</si>
  <si>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</si>
  <si>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</si>
  <si>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</si>
  <si>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</si>
  <si>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</si>
  <si>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</si>
  <si>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</si>
  <si>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</si>
  <si>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</si>
  <si>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</si>
  <si>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</si>
  <si>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</si>
  <si>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</si>
  <si>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</si>
  <si>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</si>
  <si>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</si>
  <si>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</si>
  <si>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</si>
  <si>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</si>
  <si>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</si>
  <si>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</si>
  <si>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</si>
  <si>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</si>
  <si>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</si>
  <si>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</si>
  <si>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</si>
  <si>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</si>
  <si>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</si>
  <si>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</si>
  <si>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</si>
  <si>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</si>
  <si>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</si>
  <si>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</si>
  <si>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</si>
  <si>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</si>
  <si>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</si>
  <si>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</si>
  <si>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</si>
  <si>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</si>
  <si>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</si>
  <si>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</si>
  <si>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</si>
  <si>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</si>
  <si>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</si>
  <si>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</si>
  <si>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</si>
  <si>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</si>
  <si>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</si>
  <si>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</si>
  <si>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</si>
  <si>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</si>
  <si>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</si>
  <si>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</si>
  <si>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</si>
  <si>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</si>
  <si>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</si>
  <si>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</si>
  <si>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</si>
  <si>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</si>
  <si>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</si>
  <si>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</si>
  <si>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</si>
  <si>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</si>
  <si>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</si>
  <si>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</si>
  <si>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</si>
  <si>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</si>
  <si>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</si>
  <si>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</si>
  <si>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</si>
  <si>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</si>
  <si>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</si>
  <si>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</si>
  <si>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</si>
  <si>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</si>
  <si>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</si>
  <si>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</si>
  <si>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</si>
  <si>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</si>
  <si>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</si>
  <si>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</si>
  <si>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</si>
  <si>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</si>
  <si>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</si>
  <si>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</si>
  <si>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</si>
  <si>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</si>
  <si>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</si>
  <si>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</si>
  <si>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</si>
  <si>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</si>
  <si>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</si>
  <si>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</si>
  <si>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</si>
  <si>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</si>
  <si>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</si>
  <si>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</si>
  <si>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</si>
  <si>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</si>
  <si>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</si>
  <si>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</si>
  <si>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</si>
  <si>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</si>
  <si>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</si>
  <si>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</si>
  <si>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</si>
  <si>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</si>
  <si>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</si>
  <si>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</si>
  <si>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</si>
  <si>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</si>
  <si>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</si>
  <si>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</si>
  <si>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</si>
  <si>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</si>
  <si>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</si>
  <si>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</si>
  <si>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</si>
  <si>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</si>
  <si>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</si>
  <si>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</si>
  <si>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</si>
  <si>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</si>
  <si>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</si>
  <si>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</si>
  <si>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</si>
  <si>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</si>
  <si>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</si>
  <si>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</si>
  <si>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</si>
  <si>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</si>
  <si>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</si>
  <si>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</si>
  <si>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</si>
  <si>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</si>
  <si>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</si>
  <si>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</si>
  <si>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</si>
  <si>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</si>
  <si>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</si>
  <si>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</si>
  <si>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</si>
  <si>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</si>
  <si>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</si>
  <si>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</si>
  <si>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</si>
  <si>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</si>
  <si>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</si>
  <si>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</si>
  <si>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</si>
  <si>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</si>
  <si>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</si>
  <si>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</si>
  <si>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</si>
  <si>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</si>
  <si>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</si>
  <si>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</si>
  <si>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</si>
  <si>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</si>
  <si>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</si>
  <si>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</si>
  <si>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</si>
  <si>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</si>
  <si>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</si>
  <si>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</si>
  <si>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</si>
  <si>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</si>
  <si>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</si>
  <si>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</si>
  <si>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</si>
  <si>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</si>
  <si>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</si>
  <si>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</si>
  <si>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</si>
  <si>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</si>
  <si>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</si>
  <si>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</si>
  <si>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</si>
  <si>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</si>
  <si>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</si>
  <si>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</si>
  <si>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</si>
  <si>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</si>
  <si>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</si>
  <si>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</si>
  <si>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</si>
  <si>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</si>
  <si>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</si>
  <si>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</si>
  <si>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</si>
  <si>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</si>
  <si>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</si>
  <si>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</si>
  <si>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</si>
  <si>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</si>
  <si>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</si>
  <si>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</si>
  <si>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</si>
  <si>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</si>
  <si>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</si>
  <si>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</si>
  <si>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</si>
  <si>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</si>
  <si>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</si>
  <si>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</si>
  <si>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</si>
  <si>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</si>
  <si>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</si>
  <si>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</si>
  <si>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</si>
  <si>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</si>
  <si>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</si>
  <si>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</si>
  <si>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</si>
  <si>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</si>
  <si>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</si>
  <si>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</si>
  <si>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</si>
  <si>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</si>
  <si>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</si>
  <si>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</si>
  <si>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</si>
  <si>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</si>
  <si>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</si>
  <si>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</si>
  <si>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</si>
  <si>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</si>
  <si>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</si>
  <si>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</si>
  <si>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</si>
  <si>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</si>
  <si>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</si>
  <si>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</si>
  <si>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</si>
  <si>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</si>
  <si>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</si>
  <si>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</si>
  <si>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</si>
  <si>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</si>
  <si>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</si>
  <si>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</si>
  <si>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</si>
  <si>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</si>
  <si>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</si>
  <si>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</si>
  <si>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</si>
  <si>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</si>
  <si>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</si>
  <si>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</si>
  <si>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</si>
  <si>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</si>
  <si>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</si>
  <si>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</si>
  <si>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</si>
  <si>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</si>
  <si>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</si>
  <si>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</si>
  <si>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</si>
  <si>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</si>
  <si>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</si>
  <si>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</si>
  <si>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</si>
  <si>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</si>
  <si>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</si>
  <si>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</si>
  <si>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</si>
  <si>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</si>
  <si>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</si>
  <si>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</si>
  <si>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</si>
  <si>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</si>
  <si>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</si>
  <si>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</si>
  <si>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</si>
  <si>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</si>
  <si>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</si>
  <si>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</si>
  <si>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</si>
  <si>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</si>
  <si>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</si>
  <si>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</si>
  <si>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</si>
  <si>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</si>
  <si>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</si>
  <si>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</si>
  <si>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</si>
  <si>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</si>
  <si>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</si>
  <si>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</si>
  <si>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</si>
  <si>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</si>
  <si>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</si>
  <si>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</si>
  <si>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</si>
  <si>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</si>
  <si>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</si>
  <si>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</si>
  <si>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</si>
  <si>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</si>
  <si>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</si>
  <si>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</si>
  <si>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</si>
  <si>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</si>
  <si>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</si>
  <si>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</si>
  <si>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</si>
  <si>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</si>
  <si>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</si>
  <si>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</si>
  <si>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</si>
  <si>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</si>
  <si>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</si>
  <si>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</si>
  <si>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</si>
  <si>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</si>
  <si>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</si>
  <si>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</si>
  <si>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</si>
  <si>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</si>
  <si>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</si>
  <si>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</si>
  <si>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</si>
  <si>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</si>
  <si>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</si>
  <si>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</si>
  <si>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</si>
  <si>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</si>
  <si>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</si>
  <si>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</si>
  <si>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</si>
  <si>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</si>
  <si>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</si>
  <si>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</si>
  <si>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</si>
  <si>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</si>
  <si>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</si>
  <si>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</si>
  <si>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</si>
  <si>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</si>
  <si>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</si>
  <si>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</si>
  <si>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</si>
  <si>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</si>
  <si>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</si>
  <si>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</si>
  <si>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</si>
  <si>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</si>
  <si>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</si>
  <si>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</si>
  <si>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</si>
  <si>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</si>
  <si>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</si>
  <si>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</si>
  <si>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</si>
  <si>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</si>
  <si>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</si>
  <si>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</si>
  <si>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</si>
  <si>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</si>
  <si>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</si>
  <si>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</si>
  <si>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</si>
  <si>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</si>
  <si>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</si>
  <si>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</si>
  <si>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</si>
  <si>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</si>
  <si>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</si>
  <si>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</si>
  <si>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</si>
  <si>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</si>
  <si>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</si>
  <si>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</si>
  <si>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</si>
  <si>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</si>
  <si>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</si>
  <si>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</si>
  <si>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</si>
  <si>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</si>
  <si>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</si>
  <si>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</si>
  <si>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</si>
  <si>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</si>
  <si>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</si>
  <si>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</si>
  <si>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</si>
  <si>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</si>
  <si>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</si>
  <si>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</si>
  <si>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</si>
  <si>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</si>
  <si>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</si>
  <si>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</si>
  <si>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</si>
  <si>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</si>
  <si>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</si>
  <si>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</si>
  <si>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</si>
  <si>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</si>
  <si>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</si>
  <si>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</si>
  <si>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</si>
  <si>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</si>
  <si>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</si>
  <si>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</si>
  <si>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</si>
  <si>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</si>
  <si>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</si>
  <si>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</si>
  <si>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</si>
  <si>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</si>
  <si>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</si>
  <si>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</si>
  <si>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</si>
  <si>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</si>
  <si>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</si>
  <si>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</si>
  <si>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</si>
  <si>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</si>
  <si>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</si>
  <si>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</si>
  <si>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</si>
  <si>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</si>
  <si>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</si>
  <si>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</si>
  <si>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</si>
  <si>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</si>
  <si>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</si>
  <si>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</si>
  <si>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</si>
  <si>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</si>
  <si>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</si>
  <si>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</si>
  <si>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</si>
  <si>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</si>
  <si>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</si>
  <si>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</si>
  <si>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</si>
  <si>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</si>
  <si>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</si>
  <si>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</si>
  <si>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</si>
  <si>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</si>
  <si>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</si>
  <si>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</si>
  <si>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</si>
  <si>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</si>
  <si>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</si>
  <si>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</si>
  <si>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</si>
  <si>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</si>
  <si>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</si>
  <si>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</si>
  <si>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</si>
  <si>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</si>
  <si>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</si>
  <si>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</si>
  <si>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</si>
  <si>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</si>
  <si>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</si>
  <si>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</si>
  <si>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</si>
  <si>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</si>
  <si>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</si>
  <si>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</si>
  <si>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</si>
  <si>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</si>
  <si>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</si>
  <si>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</si>
  <si>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</si>
  <si>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</si>
  <si>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</si>
  <si>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</si>
  <si>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</si>
  <si>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</si>
  <si>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</si>
  <si>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</si>
  <si>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</si>
  <si>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</si>
  <si>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</si>
  <si>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</si>
  <si>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</si>
  <si>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</si>
  <si>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</si>
  <si>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</si>
  <si>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</si>
  <si>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</si>
  <si>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</si>
  <si>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</si>
  <si>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</si>
  <si>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</si>
  <si>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</si>
  <si>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</si>
  <si>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</si>
  <si>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</si>
  <si>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</si>
  <si>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</si>
  <si>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</si>
  <si>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</si>
  <si>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</si>
  <si>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</si>
  <si>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</si>
  <si>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</si>
  <si>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</si>
  <si>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</si>
  <si>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</si>
  <si>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</si>
  <si>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</si>
  <si>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</si>
  <si>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</si>
  <si>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</si>
  <si>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</si>
  <si>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</si>
  <si>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</si>
  <si>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</si>
  <si>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</si>
  <si>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</si>
  <si>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</si>
  <si>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</si>
  <si>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</si>
  <si>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</si>
  <si>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</si>
  <si>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</si>
  <si>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</si>
  <si>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</si>
  <si>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</si>
  <si>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</si>
  <si>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</si>
  <si>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</si>
  <si>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</si>
  <si>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</si>
  <si>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</si>
  <si>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</si>
  <si>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</si>
  <si>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</si>
  <si>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</si>
  <si>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</si>
  <si>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</si>
  <si>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</si>
  <si>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</si>
  <si>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</si>
  <si>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</si>
  <si>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</si>
  <si>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</si>
  <si>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</si>
  <si>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</si>
  <si>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</si>
  <si>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</si>
  <si>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</si>
  <si>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</si>
  <si>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</si>
  <si>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</si>
  <si>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</si>
  <si>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</si>
  <si>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</si>
  <si>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</si>
  <si>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</si>
  <si>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</si>
  <si>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</si>
  <si>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</si>
  <si>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</si>
  <si>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</si>
  <si>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</si>
  <si>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</si>
  <si>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</si>
  <si>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</si>
  <si>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</si>
  <si>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</si>
  <si>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</si>
  <si>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</si>
  <si>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</si>
  <si>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</si>
  <si>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</si>
  <si>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</si>
  <si>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</si>
  <si>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</si>
  <si>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</si>
  <si>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</si>
  <si>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</si>
  <si>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</si>
  <si>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</si>
  <si>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</si>
  <si>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</si>
  <si>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</si>
  <si>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</si>
  <si>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</si>
  <si>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</si>
  <si>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</si>
  <si>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</si>
  <si>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</si>
  <si>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</si>
  <si>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</si>
  <si>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</si>
  <si>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</si>
  <si>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</si>
  <si>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</si>
  <si>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</si>
  <si>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</si>
  <si>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</si>
  <si>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</si>
  <si>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</si>
  <si>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</si>
  <si>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</si>
  <si>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</si>
  <si>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</si>
  <si>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</si>
  <si>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</si>
  <si>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</si>
  <si>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</si>
  <si>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</si>
  <si>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</si>
  <si>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</si>
  <si>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</si>
  <si>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</si>
  <si>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</si>
  <si>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</si>
  <si>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</si>
  <si>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</si>
  <si>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</si>
  <si>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</si>
  <si>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</si>
  <si>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</si>
  <si>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</si>
  <si>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</si>
  <si>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</si>
  <si>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</si>
  <si>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</si>
  <si>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</si>
  <si>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</si>
  <si>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</si>
  <si>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</si>
  <si>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</si>
  <si>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</si>
  <si>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</si>
  <si>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</si>
  <si>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</si>
  <si>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</si>
  <si>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</si>
  <si>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</si>
  <si>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</si>
  <si>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</si>
  <si>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</si>
  <si>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</si>
  <si>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</si>
  <si>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</si>
  <si>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</si>
  <si>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</si>
  <si>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</si>
  <si>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</si>
  <si>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</si>
  <si>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</si>
  <si>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</si>
  <si>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</si>
  <si>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</si>
  <si>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</si>
  <si>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</si>
  <si>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</si>
  <si>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</si>
  <si>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</si>
  <si>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</si>
  <si>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</si>
  <si>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</si>
  <si>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</si>
  <si>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</si>
  <si>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</si>
  <si>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</si>
  <si>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</si>
  <si>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</si>
  <si>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</si>
  <si>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</si>
  <si>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</si>
  <si>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</si>
  <si>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</si>
  <si>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</si>
  <si>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</si>
  <si>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</si>
  <si>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</si>
  <si>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</si>
  <si>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</si>
  <si>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</si>
  <si>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</si>
  <si>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</si>
  <si>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</si>
  <si>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</si>
  <si>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</si>
  <si>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</si>
  <si>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</si>
  <si>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</si>
  <si>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</si>
  <si>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</si>
  <si>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</si>
  <si>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</si>
  <si>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</si>
  <si>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</si>
  <si>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</si>
  <si>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</si>
  <si>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</si>
  <si>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</si>
  <si>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</si>
  <si>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</si>
  <si>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</si>
  <si>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</si>
  <si>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</si>
  <si>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</si>
  <si>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</si>
  <si>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</si>
  <si>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</si>
  <si>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</si>
  <si>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</si>
  <si>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</si>
  <si>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</si>
  <si>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</si>
  <si>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</si>
  <si>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</si>
  <si>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</si>
  <si>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</si>
  <si>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</si>
  <si>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</si>
  <si>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</si>
  <si>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</si>
  <si>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</si>
  <si>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</si>
  <si>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</si>
  <si>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</si>
  <si>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</si>
  <si>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</si>
  <si>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</si>
  <si>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</si>
  <si>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</si>
  <si>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</si>
  <si>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</si>
  <si>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</si>
  <si>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</si>
  <si>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</si>
  <si>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</si>
  <si>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</si>
  <si>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</si>
  <si>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</si>
  <si>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</si>
  <si>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</si>
  <si>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</si>
  <si>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</si>
  <si>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</si>
  <si>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</si>
  <si>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</si>
  <si>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</si>
  <si>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</si>
  <si>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</si>
  <si>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</si>
  <si>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</si>
  <si>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</si>
  <si>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</si>
  <si>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</si>
  <si>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</si>
  <si>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</si>
  <si>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</si>
  <si>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</si>
  <si>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</si>
  <si>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</si>
  <si>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</si>
  <si>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</si>
  <si>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</si>
  <si>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</si>
  <si>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</si>
  <si>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</si>
  <si>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</si>
  <si>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</si>
  <si>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</si>
  <si>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</si>
  <si>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</si>
  <si>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</si>
  <si>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</si>
  <si>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</si>
  <si>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</si>
  <si>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</si>
  <si>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</si>
  <si>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</si>
  <si>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</si>
  <si>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</si>
  <si>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</si>
  <si>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</si>
  <si>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</si>
  <si>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</si>
  <si>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</si>
  <si>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</si>
  <si>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</si>
  <si>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</si>
  <si>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</si>
  <si>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</si>
  <si>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</si>
  <si>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</si>
  <si>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</si>
  <si>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</si>
  <si>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</si>
  <si>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</si>
  <si>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</si>
  <si>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</si>
  <si>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</si>
  <si>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</si>
  <si>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</si>
  <si>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</si>
  <si>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</si>
  <si>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</si>
  <si>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</si>
  <si>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</si>
  <si>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</si>
  <si>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</si>
  <si>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</si>
  <si>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</si>
  <si>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</si>
  <si>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</si>
  <si>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</si>
  <si>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</si>
  <si>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</si>
  <si>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</si>
  <si>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</si>
  <si>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</si>
  <si>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</si>
  <si>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</si>
  <si>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</si>
  <si>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</si>
  <si>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</si>
  <si>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</si>
  <si>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</si>
  <si>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</si>
  <si>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</si>
  <si>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</si>
  <si>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</si>
  <si>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</si>
  <si>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</si>
  <si>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</si>
  <si>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</si>
  <si>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</si>
  <si>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</si>
  <si>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</si>
  <si>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</si>
  <si>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</si>
  <si>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</si>
  <si>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</si>
  <si>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</si>
  <si>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</si>
  <si>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</si>
  <si>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</si>
  <si>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</si>
  <si>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</si>
  <si>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</si>
  <si>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</si>
  <si>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</si>
  <si>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</si>
  <si>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</si>
  <si>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</si>
  <si>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</si>
  <si>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</si>
  <si>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</si>
  <si>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</si>
  <si>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</si>
  <si>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</si>
  <si>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</si>
  <si>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</si>
  <si>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</si>
  <si>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</si>
  <si>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</si>
  <si>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</si>
  <si>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</si>
  <si>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</si>
  <si>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</si>
  <si>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</si>
  <si>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</si>
  <si>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</si>
  <si>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</si>
  <si>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</si>
  <si>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</si>
  <si>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</si>
  <si>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</si>
  <si>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</si>
  <si>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</si>
  <si>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</si>
  <si>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</si>
  <si>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</si>
  <si>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</si>
  <si>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</si>
  <si>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</si>
  <si>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</si>
  <si>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</si>
  <si>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</si>
  <si>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</si>
  <si>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</si>
  <si>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</si>
  <si>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</si>
  <si>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</si>
  <si>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</si>
  <si>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</si>
  <si>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</si>
  <si>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</si>
  <si>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</si>
  <si>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</si>
  <si>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</si>
  <si>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</si>
  <si>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</si>
  <si>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</si>
  <si>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</si>
  <si>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</si>
  <si>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</si>
  <si>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</si>
  <si>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</si>
  <si>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</si>
  <si>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</si>
  <si>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</si>
  <si>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</si>
  <si>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</si>
  <si>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</si>
  <si>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</si>
  <si>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</si>
  <si>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</si>
  <si>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</si>
  <si>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</si>
  <si>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</si>
  <si>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</si>
  <si>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</si>
  <si>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</si>
  <si>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</si>
  <si>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</si>
  <si>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</si>
  <si>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</si>
  <si>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</si>
  <si>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</si>
  <si>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</si>
  <si>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</si>
  <si>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</si>
  <si>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</si>
  <si>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</si>
  <si>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</si>
  <si>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</si>
  <si>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</si>
  <si>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</si>
  <si>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</si>
  <si>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</si>
  <si>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</si>
  <si>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</si>
  <si>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</si>
  <si>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</si>
  <si>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</si>
  <si>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</si>
  <si>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</si>
  <si>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</si>
  <si>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</si>
  <si>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</si>
  <si>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</si>
  <si>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</si>
  <si>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</si>
  <si>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</si>
  <si>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</si>
  <si>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</si>
  <si>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</si>
  <si>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</si>
  <si>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</si>
  <si>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</si>
  <si>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</si>
  <si>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</si>
  <si>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</si>
  <si>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</si>
  <si>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</si>
  <si>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</si>
  <si>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</si>
  <si>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</si>
  <si>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</si>
  <si>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</si>
  <si>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</si>
  <si>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</si>
  <si>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</si>
  <si>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</si>
  <si>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</si>
  <si>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</si>
  <si>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</si>
  <si>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</si>
  <si>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</si>
  <si>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</si>
  <si>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</si>
  <si>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</si>
  <si>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</si>
  <si>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</si>
  <si>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</si>
  <si>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</si>
  <si>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</si>
  <si>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</si>
  <si>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</si>
  <si>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</si>
  <si>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</si>
  <si>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</si>
  <si>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</si>
  <si>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</si>
  <si>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</si>
  <si>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</si>
  <si>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</si>
  <si>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</si>
  <si>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</si>
  <si>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</si>
  <si>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</si>
  <si>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</si>
  <si>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</si>
  <si>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</si>
  <si>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</si>
  <si>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</si>
  <si>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</si>
  <si>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</si>
  <si>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</si>
  <si>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</si>
  <si>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</si>
  <si>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</si>
  <si>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</si>
  <si>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</si>
  <si>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</si>
  <si>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</si>
  <si>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</si>
  <si>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</si>
  <si>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</si>
  <si>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</si>
  <si>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</si>
  <si>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</si>
  <si>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</si>
  <si>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</si>
  <si>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</si>
  <si>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</si>
  <si>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</si>
  <si>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</si>
  <si>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</si>
  <si>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</si>
  <si>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</si>
  <si>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</si>
  <si>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</si>
  <si>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</si>
  <si>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</si>
  <si>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</si>
  <si>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</si>
  <si>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</si>
  <si>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</si>
  <si>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</si>
  <si>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</si>
  <si>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</si>
  <si>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</si>
  <si>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</si>
  <si>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</si>
  <si>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</si>
  <si>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</si>
  <si>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</si>
  <si>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</si>
  <si>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</si>
  <si>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</si>
  <si>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</si>
  <si>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</si>
  <si>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</si>
  <si>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</si>
  <si>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</si>
  <si>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</si>
  <si>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</si>
  <si>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</si>
  <si>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</si>
  <si>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</si>
  <si>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</si>
  <si>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</si>
  <si>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</si>
  <si>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</si>
  <si>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</si>
  <si>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</si>
  <si>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</si>
  <si>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</si>
  <si>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</si>
  <si>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</si>
  <si>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</si>
  <si>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</si>
  <si>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</si>
  <si>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</si>
  <si>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</si>
  <si>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</si>
  <si>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</si>
  <si>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</si>
  <si>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</si>
  <si>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</si>
  <si>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</si>
  <si>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</si>
  <si>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</si>
  <si>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</si>
  <si>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</si>
  <si>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</si>
  <si>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</si>
  <si>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</si>
  <si>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</si>
  <si>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</si>
  <si>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</si>
  <si>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</si>
  <si>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</si>
  <si>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</si>
  <si>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</si>
  <si>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</si>
  <si>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</si>
  <si>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</si>
  <si>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</si>
  <si>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</si>
  <si>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</si>
  <si>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</si>
  <si>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</si>
  <si>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</si>
  <si>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</si>
  <si>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</si>
  <si>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</si>
  <si>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</si>
  <si>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</si>
  <si>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</si>
  <si>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</si>
  <si>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</si>
  <si>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</si>
  <si>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</si>
  <si>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</si>
  <si>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</si>
  <si>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</si>
  <si>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</si>
  <si>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</si>
  <si>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</si>
  <si>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</si>
  <si>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</si>
  <si>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</si>
  <si>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</si>
  <si>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</si>
  <si>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</si>
  <si>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</si>
  <si>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</si>
  <si>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</si>
  <si>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</si>
  <si>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</si>
  <si>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</si>
  <si>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</si>
  <si>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</si>
  <si>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</si>
  <si>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</si>
  <si>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</si>
  <si>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</si>
  <si>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</si>
  <si>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</si>
  <si>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</si>
  <si>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</si>
  <si>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</si>
  <si>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</si>
  <si>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</si>
  <si>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</si>
  <si>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</si>
  <si>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</si>
  <si>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</si>
  <si>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</si>
  <si>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</si>
  <si>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</si>
  <si>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</si>
  <si>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</si>
  <si>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</si>
  <si>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</si>
  <si>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</si>
  <si>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</si>
  <si>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</si>
  <si>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</si>
  <si>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</si>
  <si>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</si>
  <si>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</si>
  <si>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</si>
  <si>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</si>
  <si>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</si>
  <si>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</si>
  <si>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</si>
  <si>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</si>
  <si>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</si>
  <si>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</si>
  <si>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</si>
  <si>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</si>
  <si>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</si>
  <si>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</si>
  <si>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</si>
  <si>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</si>
  <si>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</si>
  <si>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</si>
  <si>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</si>
  <si>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</si>
  <si>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</si>
  <si>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</si>
  <si>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</si>
  <si>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</si>
  <si>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</si>
  <si>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</si>
  <si>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</si>
  <si>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</si>
  <si>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</si>
  <si>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</si>
  <si>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</si>
  <si>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</si>
  <si>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</si>
  <si>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</si>
  <si>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</si>
  <si>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</si>
  <si>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</si>
  <si>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</si>
  <si>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</si>
  <si>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</si>
  <si>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</si>
  <si>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</si>
  <si>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</si>
  <si>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</si>
  <si>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</si>
  <si>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</si>
  <si>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</si>
  <si>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</si>
  <si>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</si>
  <si>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</si>
  <si>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</si>
  <si>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</si>
  <si>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</si>
  <si>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</si>
  <si>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</si>
  <si>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</si>
  <si>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</si>
  <si>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</si>
  <si>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</si>
  <si>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</si>
  <si>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</si>
  <si>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</si>
  <si>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</si>
  <si>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</si>
  <si>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</si>
  <si>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</si>
  <si>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</si>
  <si>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</si>
  <si>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</si>
  <si>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</si>
  <si>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</si>
  <si>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</si>
  <si>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</si>
  <si>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</si>
  <si>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</si>
  <si>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</si>
  <si>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</si>
  <si>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</si>
  <si>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</si>
  <si>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</si>
  <si>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</si>
  <si>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</si>
  <si>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</si>
  <si>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</si>
  <si>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</si>
  <si>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</si>
  <si>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</si>
  <si>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</si>
  <si>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</si>
  <si>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</si>
  <si>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</si>
  <si>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</si>
  <si>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</si>
  <si>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</si>
  <si>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</si>
  <si>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</si>
  <si>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</si>
  <si>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</si>
  <si>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</si>
  <si>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</si>
  <si>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</si>
  <si>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</si>
  <si>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</si>
  <si>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</si>
  <si>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</si>
  <si>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</si>
  <si>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</si>
  <si>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</si>
  <si>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</si>
  <si>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</si>
  <si>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</si>
  <si>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</si>
  <si>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</si>
  <si>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</si>
  <si>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</si>
  <si>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</si>
  <si>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</si>
  <si>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</si>
  <si>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</si>
  <si>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</si>
  <si>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</si>
  <si>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</si>
  <si>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</si>
  <si>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</si>
  <si>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</si>
  <si>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</si>
  <si>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</si>
  <si>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</si>
  <si>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</si>
  <si>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</si>
  <si>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</si>
  <si>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</si>
  <si>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</si>
  <si>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</si>
  <si>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</si>
  <si>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</si>
  <si>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</si>
  <si>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</si>
  <si>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</si>
  <si>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</si>
  <si>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</si>
  <si>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</si>
  <si>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</si>
  <si>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</si>
  <si>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</si>
  <si>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</si>
  <si>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</si>
  <si>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</si>
  <si>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</si>
  <si>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</si>
  <si>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</si>
  <si>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</si>
  <si>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</si>
  <si>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</si>
  <si>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</si>
  <si>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</si>
  <si>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</si>
  <si>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</si>
  <si>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</si>
  <si>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</si>
  <si>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</si>
  <si>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</si>
  <si>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</si>
  <si>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</si>
  <si>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</si>
  <si>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</si>
  <si>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</si>
  <si>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</si>
  <si>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</si>
  <si>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</si>
  <si>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</si>
  <si>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</si>
  <si>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</si>
  <si>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</si>
  <si>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</si>
  <si>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</si>
  <si>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</si>
  <si>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</si>
  <si>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</si>
  <si>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</si>
  <si>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</si>
  <si>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</si>
  <si>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</si>
  <si>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</si>
  <si>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</si>
  <si>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</si>
  <si>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</si>
  <si>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</si>
  <si>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</si>
  <si>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</si>
  <si>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</si>
  <si>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</si>
  <si>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</si>
  <si>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</si>
  <si>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</si>
  <si>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</si>
  <si>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</si>
  <si>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</si>
  <si>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</si>
  <si>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</si>
  <si>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</si>
  <si>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</si>
  <si>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</si>
  <si>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</si>
  <si>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</si>
  <si>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</si>
  <si>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</si>
  <si>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</si>
  <si>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</si>
  <si>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</si>
  <si>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</si>
  <si>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</si>
  <si>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</si>
  <si>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</si>
  <si>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</si>
  <si>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</si>
  <si>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</si>
  <si>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</si>
  <si>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</si>
  <si>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</si>
  <si>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</si>
  <si>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</si>
  <si>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</si>
  <si>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</si>
  <si>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</si>
  <si>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</si>
  <si>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</si>
  <si>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</si>
  <si>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</si>
  <si>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</si>
  <si>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</si>
  <si>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</si>
  <si>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</si>
  <si>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</si>
  <si>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</si>
  <si>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</si>
  <si>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</si>
  <si>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</si>
  <si>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</si>
  <si>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</si>
  <si>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</si>
  <si>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</si>
  <si>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</si>
  <si>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</si>
  <si>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</si>
  <si>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</si>
  <si>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</si>
  <si>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</si>
  <si>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</si>
  <si>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</si>
  <si>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</si>
  <si>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</si>
  <si>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</si>
  <si>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</si>
  <si>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</si>
  <si>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</si>
  <si>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</si>
  <si>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</si>
  <si>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</si>
  <si>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</si>
  <si>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</si>
  <si>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</si>
  <si>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</si>
  <si>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</si>
  <si>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</si>
  <si>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</si>
  <si>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</si>
  <si>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</si>
  <si>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</si>
  <si>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</si>
  <si>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</si>
  <si>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</si>
  <si>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</si>
  <si>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</si>
  <si>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</si>
  <si>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</si>
  <si>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</si>
  <si>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</si>
  <si>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</si>
  <si>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</si>
  <si>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</si>
  <si>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</si>
  <si>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</si>
  <si>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</si>
  <si>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</si>
  <si>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</si>
  <si>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</si>
  <si>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</si>
  <si>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</si>
  <si>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</si>
  <si>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</si>
  <si>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</si>
  <si>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</si>
  <si>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</si>
  <si>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</si>
  <si>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</si>
  <si>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</si>
  <si>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</si>
  <si>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</si>
  <si>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</si>
  <si>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</si>
  <si>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</si>
  <si>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</si>
  <si>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</si>
  <si>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</si>
  <si>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</si>
  <si>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</si>
  <si>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</si>
  <si>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</si>
  <si>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</si>
  <si>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</si>
  <si>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</si>
  <si>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</si>
  <si>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</si>
  <si>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</si>
  <si>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</si>
  <si>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</si>
  <si>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</si>
  <si>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</si>
  <si>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</si>
  <si>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</si>
  <si>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</si>
  <si>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</si>
  <si>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</si>
  <si>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</si>
  <si>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</si>
  <si>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</si>
  <si>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</si>
  <si>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</si>
  <si>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</si>
  <si>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</si>
  <si>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</si>
  <si>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</si>
  <si>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</si>
  <si>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</si>
  <si>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</si>
  <si>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</si>
  <si>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</si>
  <si>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</si>
  <si>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</si>
  <si>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</si>
  <si>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</si>
  <si>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</si>
  <si>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</si>
  <si>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</si>
  <si>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</si>
  <si>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</si>
  <si>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</si>
  <si>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</si>
  <si>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</si>
  <si>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</si>
  <si>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</si>
  <si>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</si>
  <si>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</si>
  <si>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</si>
  <si>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</si>
  <si>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</si>
  <si>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</si>
  <si>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</si>
  <si>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</si>
  <si>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</si>
  <si>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</si>
  <si>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</si>
  <si>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</si>
  <si>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</si>
  <si>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</si>
  <si>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</si>
  <si>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</si>
  <si>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</si>
  <si>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</si>
  <si>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</si>
  <si>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</si>
  <si>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</si>
  <si>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</si>
  <si>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</si>
  <si>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</si>
  <si>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</si>
  <si>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</si>
  <si>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</si>
  <si>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</si>
  <si>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</si>
  <si>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</si>
  <si>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</si>
  <si>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</si>
  <si>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</si>
  <si>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</si>
  <si>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</si>
  <si>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</si>
  <si>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</si>
  <si>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</si>
  <si>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</si>
  <si>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</si>
  <si>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</si>
  <si>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</si>
  <si>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</si>
  <si>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</si>
  <si>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</si>
  <si>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</si>
  <si>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</si>
  <si>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</si>
  <si>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</si>
  <si>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</si>
  <si>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</si>
  <si>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</si>
  <si>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</si>
  <si>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</si>
  <si>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</si>
  <si>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</si>
  <si>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</si>
  <si>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</si>
  <si>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</si>
  <si>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</si>
  <si>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</si>
  <si>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</si>
  <si>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</si>
  <si>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</si>
  <si>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</si>
  <si>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</si>
  <si>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</si>
  <si>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</si>
  <si>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</si>
  <si>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</si>
  <si>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</si>
  <si>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</si>
  <si>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</si>
  <si>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</si>
  <si>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</si>
  <si>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</si>
  <si>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</si>
  <si>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</si>
  <si>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</si>
  <si>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</si>
  <si>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</si>
  <si>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</si>
  <si>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</si>
  <si>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</si>
  <si>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</si>
  <si>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</si>
  <si>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</si>
  <si>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</si>
  <si>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</si>
  <si>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</si>
  <si>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</si>
  <si>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</si>
  <si>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</si>
  <si>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</si>
  <si>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</si>
  <si>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</si>
  <si>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</si>
  <si>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</si>
  <si>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</si>
  <si>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</si>
  <si>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</si>
  <si>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</si>
  <si>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</si>
  <si>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</si>
  <si>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</si>
  <si>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</si>
  <si>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</si>
  <si>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</si>
  <si>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</si>
  <si>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</si>
  <si>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</si>
  <si>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</si>
  <si>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</si>
  <si>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</si>
  <si>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</si>
  <si>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</si>
  <si>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</si>
  <si>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</si>
  <si>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</si>
  <si>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</si>
  <si>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</si>
  <si>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</si>
  <si>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</si>
  <si>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</si>
  <si>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</si>
  <si>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</si>
  <si>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</si>
  <si>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</si>
  <si>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</si>
  <si>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</si>
  <si>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</si>
  <si>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</si>
  <si>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</si>
  <si>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</si>
  <si>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</si>
  <si>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</si>
  <si>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</si>
  <si>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</si>
  <si>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</si>
  <si>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</si>
  <si>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</si>
  <si>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</si>
  <si>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</si>
  <si>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</si>
  <si>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</si>
  <si>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</si>
  <si>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</si>
  <si>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</si>
  <si>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</si>
  <si>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</si>
  <si>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</si>
  <si>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</si>
  <si>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</si>
  <si>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</si>
  <si>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</si>
  <si>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</si>
  <si>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</si>
  <si>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</si>
  <si>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</si>
  <si>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</si>
  <si>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</si>
  <si>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</si>
  <si>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</si>
  <si>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</si>
  <si>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</si>
  <si>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</si>
  <si>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</si>
  <si>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</si>
  <si>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</si>
  <si>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</si>
  <si>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</si>
  <si>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</si>
  <si>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</si>
  <si>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</si>
  <si>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</si>
  <si>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</si>
  <si>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</si>
  <si>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</si>
  <si>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</si>
  <si>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</si>
  <si>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</si>
  <si>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</si>
  <si>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</si>
  <si>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</si>
  <si>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</si>
  <si>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</si>
  <si>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</si>
  <si>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</si>
  <si>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</si>
  <si>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</si>
  <si>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</si>
  <si>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</si>
  <si>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</si>
  <si>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</si>
  <si>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</si>
  <si>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</si>
  <si>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</si>
  <si>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</si>
  <si>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</si>
  <si>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</si>
  <si>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</si>
  <si>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</si>
  <si>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</si>
  <si>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</si>
  <si>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</si>
  <si>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</si>
  <si>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</si>
  <si>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</si>
  <si>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</si>
  <si>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</si>
  <si>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</si>
  <si>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</si>
  <si>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</si>
  <si>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</si>
  <si>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</si>
  <si>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</si>
  <si>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</si>
  <si>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</si>
  <si>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</si>
  <si>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</si>
  <si>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</si>
  <si>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</si>
  <si>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</si>
  <si>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</si>
  <si>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</si>
  <si>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</si>
  <si>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</si>
  <si>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</si>
  <si>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</si>
  <si>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</si>
  <si>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</si>
  <si>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</si>
  <si>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</si>
  <si>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</si>
  <si>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</si>
  <si>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</si>
  <si>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</si>
  <si>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</si>
  <si>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</si>
  <si>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</si>
  <si>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</si>
  <si>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</si>
  <si>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</si>
  <si>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</si>
  <si>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</si>
  <si>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</si>
  <si>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</si>
  <si>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</si>
  <si>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</si>
  <si>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</si>
  <si>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</si>
  <si>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</si>
  <si>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</si>
  <si>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</si>
  <si>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</si>
  <si>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</si>
  <si>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</si>
  <si>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</si>
  <si>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</si>
  <si>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</si>
  <si>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</si>
  <si>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</si>
  <si>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</si>
  <si>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</si>
  <si>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</si>
  <si>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</si>
  <si>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</si>
  <si>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</si>
  <si>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</si>
  <si>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</si>
  <si>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</si>
  <si>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</si>
  <si>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</si>
  <si>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</si>
  <si>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</si>
  <si>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</si>
  <si>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</si>
  <si>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</si>
  <si>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</si>
  <si>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</si>
  <si>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</si>
  <si>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</si>
  <si>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</si>
  <si>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</si>
  <si>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</si>
  <si>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</si>
  <si>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</si>
  <si>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</si>
  <si>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</si>
  <si>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</si>
  <si>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</si>
  <si>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</si>
  <si>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</si>
  <si>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</si>
  <si>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</si>
  <si>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</si>
  <si>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</si>
  <si>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</si>
  <si>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</si>
  <si>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</si>
  <si>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</si>
  <si>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</si>
  <si>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</si>
  <si>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</si>
  <si>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</si>
  <si>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</si>
  <si>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</si>
  <si>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</si>
  <si>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</si>
  <si>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</si>
  <si>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</si>
  <si>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</si>
  <si>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</si>
  <si>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</si>
  <si>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</si>
  <si>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</si>
  <si>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</si>
  <si>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</si>
  <si>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</si>
  <si>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</si>
  <si>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</si>
  <si>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</si>
  <si>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</si>
  <si>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</si>
  <si>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</si>
  <si>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</si>
  <si>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</si>
  <si>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</si>
  <si>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</si>
  <si>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</si>
  <si>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</si>
  <si>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</si>
  <si>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</si>
  <si>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</si>
  <si>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</si>
  <si>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</si>
  <si>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</si>
  <si>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</si>
  <si>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</si>
  <si>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</si>
  <si>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</si>
  <si>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</si>
  <si>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</si>
  <si>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</si>
  <si>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</si>
  <si>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</si>
  <si>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</si>
  <si>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</si>
  <si>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</si>
  <si>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</si>
  <si>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</si>
  <si>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</si>
  <si>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</si>
  <si>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</si>
  <si>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</si>
  <si>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</si>
  <si>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</si>
  <si>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</si>
  <si>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</si>
  <si>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</si>
  <si>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</si>
  <si>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</si>
  <si>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</si>
  <si>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</si>
  <si>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</si>
  <si>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</si>
  <si>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</si>
  <si>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</si>
  <si>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</si>
  <si>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</si>
  <si>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</si>
  <si>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</si>
  <si>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</si>
  <si>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</si>
  <si>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</si>
  <si>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</si>
  <si>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</si>
  <si>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</si>
  <si>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</si>
  <si>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</si>
  <si>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</si>
  <si>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</si>
  <si>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</si>
  <si>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</si>
  <si>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</si>
  <si>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</si>
  <si>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</si>
  <si>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</si>
  <si>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</si>
  <si>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</si>
  <si>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</si>
  <si>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</si>
  <si>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</si>
  <si>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</si>
  <si>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</si>
  <si>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</si>
  <si>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</si>
  <si>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</si>
  <si>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</si>
  <si>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</si>
  <si>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</si>
  <si>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</si>
  <si>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</si>
  <si>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</si>
  <si>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</si>
  <si>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</si>
  <si>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</si>
  <si>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</si>
  <si>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</si>
  <si>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</si>
  <si>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</si>
  <si>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</si>
  <si>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</si>
  <si>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</si>
  <si>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</si>
  <si>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</si>
  <si>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</si>
  <si>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</si>
  <si>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</si>
  <si>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</si>
  <si>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</si>
  <si>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</si>
  <si>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</si>
  <si>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</si>
  <si>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</si>
  <si>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</si>
  <si>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</si>
  <si>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</si>
  <si>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</si>
  <si>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</si>
  <si>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</si>
  <si>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</si>
  <si>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</si>
  <si>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</si>
  <si>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</si>
  <si>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</si>
  <si>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</si>
  <si>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</si>
  <si>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</si>
  <si>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</si>
  <si>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</si>
  <si>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</si>
  <si>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</si>
  <si>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</si>
  <si>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</si>
  <si>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</si>
  <si>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</si>
  <si>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</si>
  <si>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</si>
  <si>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</si>
  <si>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</si>
  <si>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</si>
  <si>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</si>
  <si>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</si>
  <si>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</si>
  <si>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</si>
  <si>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</si>
  <si>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</si>
  <si>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</si>
  <si>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</si>
  <si>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</si>
  <si>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</si>
  <si>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</si>
  <si>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</si>
  <si>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</si>
  <si>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</si>
  <si>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</si>
  <si>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</si>
  <si>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</si>
  <si>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</si>
  <si>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</si>
  <si>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</si>
  <si>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</si>
  <si>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</si>
  <si>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</si>
  <si>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</si>
  <si>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</si>
  <si>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</si>
  <si>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</si>
  <si>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</si>
  <si>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</si>
  <si>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</si>
  <si>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</si>
  <si>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</si>
  <si>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</si>
  <si>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</si>
  <si>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</si>
  <si>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</si>
  <si>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</si>
  <si>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</si>
  <si>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</si>
  <si>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</si>
  <si>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</si>
  <si>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</si>
  <si>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</si>
  <si>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</si>
  <si>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</si>
  <si>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</si>
  <si>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</si>
  <si>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</si>
  <si>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</si>
  <si>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</si>
  <si>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</si>
  <si>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</si>
  <si>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</si>
  <si>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</si>
  <si>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</si>
  <si>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</si>
  <si>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</si>
  <si>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</si>
  <si>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</si>
  <si>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</si>
  <si>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</si>
  <si>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</si>
  <si>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</si>
  <si>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</si>
  <si>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</si>
  <si>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</si>
  <si>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</si>
  <si>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</si>
  <si>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</si>
  <si>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</si>
  <si>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</si>
  <si>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</si>
  <si>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</si>
  <si>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</si>
  <si>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</si>
  <si>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</si>
  <si>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</si>
  <si>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</si>
  <si>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</si>
  <si>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</si>
  <si>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</si>
  <si>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</si>
  <si>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</si>
  <si>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</si>
  <si>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</si>
  <si>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</si>
  <si>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</si>
  <si>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</si>
  <si>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</si>
  <si>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</si>
  <si>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</si>
  <si>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</si>
  <si>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</si>
  <si>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</si>
  <si>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</si>
  <si>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</si>
  <si>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</si>
  <si>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</si>
  <si>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</si>
  <si>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</si>
  <si>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</si>
  <si>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</si>
  <si>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</si>
  <si>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</si>
  <si>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</si>
  <si>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</si>
  <si>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</si>
  <si>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</si>
  <si>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</si>
  <si>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</si>
  <si>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</si>
  <si>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</si>
  <si>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</si>
  <si>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</si>
  <si>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</si>
  <si>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</si>
  <si>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</si>
  <si>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</si>
  <si>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</si>
  <si>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</si>
  <si>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</si>
  <si>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</si>
  <si>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</si>
  <si>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</si>
  <si>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</si>
  <si>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</si>
  <si>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</si>
  <si>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</si>
  <si>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</si>
  <si>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</si>
  <si>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</si>
  <si>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</si>
  <si>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</si>
  <si>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</si>
  <si>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</si>
  <si>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</si>
  <si>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</si>
  <si>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</si>
  <si>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</si>
  <si>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</si>
  <si>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</si>
  <si>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</si>
  <si>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</si>
  <si>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</si>
  <si>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</si>
  <si>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</si>
  <si>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</si>
  <si>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</si>
  <si>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</si>
  <si>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</si>
  <si>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</si>
  <si>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</si>
  <si>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</si>
  <si>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</si>
  <si>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</si>
  <si>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</si>
  <si>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</si>
  <si>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</si>
  <si>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</si>
  <si>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</si>
  <si>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</si>
  <si>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</si>
  <si>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</si>
  <si>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</si>
  <si>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</si>
  <si>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</si>
  <si>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</si>
  <si>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</si>
  <si>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</si>
  <si>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</si>
  <si>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</si>
  <si>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</si>
  <si>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</si>
  <si>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</si>
  <si>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</si>
  <si>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</si>
  <si>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</si>
  <si>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</si>
  <si>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</si>
  <si>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</si>
  <si>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</si>
  <si>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</si>
  <si>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</si>
  <si>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</si>
  <si>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</si>
  <si>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</si>
  <si>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</si>
  <si>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</si>
  <si>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</si>
  <si>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</si>
  <si>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</si>
  <si>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</si>
  <si>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</si>
  <si>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</si>
  <si>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</si>
  <si>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</si>
  <si>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</si>
  <si>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</si>
  <si>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</si>
  <si>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</si>
  <si>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</si>
  <si>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</si>
  <si>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</si>
  <si>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</si>
  <si>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</si>
  <si>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</si>
  <si>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</si>
  <si>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</si>
  <si>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</si>
  <si>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</si>
  <si>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</si>
  <si>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</si>
  <si>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</si>
  <si>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</si>
  <si>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</si>
  <si>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</si>
  <si>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</si>
  <si>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</si>
  <si>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</si>
  <si>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</si>
  <si>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</si>
  <si>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</si>
  <si>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</si>
  <si>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</si>
  <si>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</si>
  <si>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</si>
  <si>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</si>
  <si>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</si>
  <si>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</si>
  <si>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</si>
  <si>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</si>
  <si>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</si>
  <si>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</si>
  <si>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</si>
  <si>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</si>
  <si>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</si>
  <si>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</si>
  <si>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</si>
  <si>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</si>
  <si>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</si>
  <si>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</si>
  <si>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</si>
  <si>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</si>
  <si>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</si>
  <si>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</si>
  <si>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</si>
  <si>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</si>
  <si>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</si>
  <si>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</si>
  <si>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</si>
  <si>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</si>
  <si>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</si>
  <si>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</si>
  <si>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</si>
  <si>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</si>
  <si>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</si>
  <si>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</si>
  <si>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</si>
  <si>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</si>
  <si>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</si>
  <si>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</si>
  <si>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</si>
  <si>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</si>
  <si>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</si>
  <si>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</si>
  <si>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</si>
  <si>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</si>
  <si>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</si>
  <si>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</si>
  <si>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</si>
  <si>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</si>
  <si>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</si>
  <si>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</si>
  <si>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</si>
  <si>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</si>
  <si>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</si>
  <si>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</si>
  <si>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</si>
  <si>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</si>
  <si>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</si>
  <si>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</si>
  <si>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</si>
  <si>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</si>
  <si>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</si>
  <si>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</si>
  <si>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</si>
  <si>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</si>
  <si>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</si>
  <si>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</si>
  <si>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</si>
  <si>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</si>
  <si>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</si>
  <si>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</si>
  <si>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</si>
  <si>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</si>
  <si>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</si>
  <si>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</si>
  <si>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</si>
  <si>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</si>
  <si>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</si>
  <si>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</si>
  <si>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</si>
  <si>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</si>
  <si>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</si>
  <si>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</si>
  <si>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</si>
  <si>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</si>
  <si>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</si>
  <si>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</si>
  <si>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</si>
  <si>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</si>
  <si>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</si>
  <si>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</si>
  <si>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</si>
  <si>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</si>
  <si>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</si>
  <si>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</si>
  <si>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</si>
  <si>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</si>
  <si>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</si>
  <si>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</si>
  <si>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</si>
  <si>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</si>
  <si>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</si>
  <si>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</si>
  <si>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</si>
  <si>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</si>
  <si>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</si>
  <si>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</si>
  <si>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</si>
  <si>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</si>
  <si>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</si>
  <si>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</si>
  <si>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</si>
  <si>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</si>
  <si>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</si>
  <si>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</si>
  <si>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</si>
  <si>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</si>
  <si>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</si>
  <si>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</si>
  <si>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</si>
  <si>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</si>
  <si>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</si>
  <si>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</si>
  <si>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</si>
  <si>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</si>
  <si>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</si>
  <si>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</si>
  <si>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</si>
  <si>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</si>
  <si>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</si>
  <si>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</si>
  <si>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</si>
  <si>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</si>
  <si>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</si>
  <si>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</si>
  <si>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</si>
  <si>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</si>
  <si>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</si>
  <si>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</si>
  <si>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</si>
  <si>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</si>
  <si>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</si>
  <si>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</si>
  <si>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</si>
  <si>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</si>
  <si>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</si>
  <si>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</si>
  <si>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</si>
  <si>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</si>
  <si>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</si>
  <si>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</si>
  <si>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</si>
  <si>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</si>
  <si>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</si>
  <si>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</si>
  <si>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</si>
  <si>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</si>
  <si>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</si>
  <si>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</si>
  <si>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</si>
  <si>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</si>
  <si>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</si>
  <si>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</si>
  <si>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</si>
  <si>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</si>
  <si>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</si>
  <si>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</si>
  <si>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</si>
  <si>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</si>
  <si>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</si>
  <si>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</si>
  <si>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</si>
  <si>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</si>
  <si>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</si>
  <si>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</si>
  <si>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</si>
  <si>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</si>
  <si>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</si>
  <si>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</si>
  <si>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</si>
  <si>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</si>
  <si>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</si>
  <si>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</si>
  <si>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</si>
  <si>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</si>
  <si>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</si>
  <si>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</si>
  <si>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</si>
  <si>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</si>
  <si>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</si>
  <si>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</si>
  <si>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</si>
  <si>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</si>
  <si>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</si>
  <si>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</si>
  <si>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</si>
  <si>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</si>
  <si>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</si>
  <si>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</si>
  <si>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</si>
  <si>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</si>
  <si>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</si>
  <si>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</si>
  <si>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</si>
  <si>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</si>
  <si>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</si>
  <si>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</si>
  <si>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</si>
  <si>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</si>
  <si>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</si>
  <si>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</si>
  <si>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</si>
  <si>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</si>
  <si>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</si>
  <si>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</si>
  <si>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</si>
  <si>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</si>
  <si>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</si>
  <si>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</si>
  <si>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</si>
  <si>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</si>
  <si>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</si>
  <si>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</si>
  <si>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</si>
  <si>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</si>
  <si>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</si>
  <si>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</si>
  <si>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</si>
  <si>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</si>
  <si>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</si>
  <si>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</si>
  <si>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</si>
  <si>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</si>
  <si>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</si>
  <si>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</si>
  <si>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</si>
  <si>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</si>
  <si>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</si>
  <si>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</si>
  <si>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</si>
  <si>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</si>
  <si>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</si>
  <si>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</si>
  <si>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</si>
  <si>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</si>
  <si>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</si>
  <si>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</si>
  <si>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</si>
  <si>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</si>
  <si>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</si>
  <si>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</si>
  <si>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</si>
  <si>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</si>
  <si>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</si>
  <si>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</si>
  <si>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</si>
  <si>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</si>
  <si>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</si>
  <si>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</si>
  <si>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</si>
  <si>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</si>
  <si>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</si>
  <si>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</si>
  <si>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</si>
  <si>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</si>
  <si>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</si>
  <si>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</si>
  <si>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</si>
  <si>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</si>
  <si>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</si>
  <si>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</si>
  <si>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</si>
  <si>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</si>
  <si>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</si>
  <si>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</si>
  <si>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</si>
  <si>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</si>
  <si>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</si>
  <si>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</si>
  <si>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</si>
  <si>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</si>
  <si>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</si>
  <si>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</si>
  <si>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</si>
  <si>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</si>
  <si>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</si>
  <si>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</si>
  <si>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</si>
  <si>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</si>
  <si>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</si>
  <si>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</si>
  <si>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</si>
  <si>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</si>
  <si>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</si>
  <si>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</si>
  <si>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</si>
  <si>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</si>
  <si>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</si>
  <si>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</si>
  <si>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</si>
  <si>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</si>
  <si>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</si>
  <si>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</si>
  <si>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</si>
  <si>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</si>
  <si>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</si>
  <si>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</si>
  <si>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</si>
  <si>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</si>
  <si>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</si>
  <si>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</si>
  <si>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</si>
  <si>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</si>
  <si>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</si>
  <si>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</si>
  <si>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</si>
  <si>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</si>
  <si>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</si>
  <si>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</si>
  <si>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</si>
  <si>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</si>
  <si>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</si>
  <si>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</si>
  <si>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</si>
  <si>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</si>
  <si>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</si>
  <si>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</si>
  <si>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</si>
  <si>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</si>
  <si>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</si>
  <si>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</si>
  <si>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</si>
  <si>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</si>
  <si>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</si>
  <si>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</si>
  <si>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</si>
  <si>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</si>
  <si>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</si>
  <si>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</si>
  <si>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</si>
  <si>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</si>
  <si>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</si>
  <si>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</si>
  <si>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</si>
  <si>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</si>
  <si>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</si>
  <si>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</si>
  <si>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</si>
  <si>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</si>
  <si>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</si>
  <si>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</si>
  <si>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</si>
  <si>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</si>
  <si>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</si>
  <si>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</si>
  <si>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</si>
  <si>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</si>
  <si>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</si>
  <si>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</si>
  <si>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</si>
  <si>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</si>
  <si>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</si>
  <si>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</si>
  <si>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</si>
  <si>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</si>
  <si>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</si>
  <si>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</si>
  <si>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</si>
  <si>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</si>
  <si>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</si>
  <si>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</si>
  <si>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</si>
  <si>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</si>
  <si>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</si>
  <si>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</si>
  <si>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</si>
  <si>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</si>
  <si>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</si>
  <si>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</si>
  <si>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</si>
  <si>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</si>
  <si>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</si>
  <si>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</si>
  <si>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</si>
  <si>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</si>
  <si>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</si>
  <si>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</si>
  <si>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</si>
  <si>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</si>
  <si>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</si>
  <si>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</si>
  <si>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</si>
  <si>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</si>
  <si>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</si>
  <si>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</si>
  <si>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</si>
  <si>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</si>
  <si>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</si>
  <si>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</si>
  <si>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</si>
  <si>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</si>
  <si>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</si>
  <si>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</si>
  <si>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</si>
  <si>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</si>
  <si>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</si>
  <si>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</si>
  <si>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</si>
  <si>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</si>
  <si>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</si>
  <si>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</si>
  <si>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</si>
  <si>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</si>
  <si>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</si>
  <si>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</si>
  <si>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</si>
  <si>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</si>
  <si>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</si>
  <si>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</si>
  <si>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</si>
  <si>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</si>
  <si>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</si>
  <si>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</si>
  <si>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</si>
  <si>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</si>
  <si>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</si>
  <si>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</si>
  <si>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</si>
  <si>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</si>
  <si>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</si>
  <si>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</si>
  <si>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</si>
  <si>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</si>
  <si>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</si>
  <si>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</si>
  <si>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</si>
  <si>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</si>
  <si>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</si>
  <si>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</si>
  <si>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</si>
  <si>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</si>
  <si>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</si>
  <si>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</si>
  <si>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</si>
  <si>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</si>
  <si>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</si>
  <si>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</si>
  <si>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</si>
  <si>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</si>
  <si>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</si>
  <si>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</si>
  <si>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</si>
  <si>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</si>
  <si>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</si>
  <si>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</si>
  <si>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</si>
  <si>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</si>
  <si>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</si>
  <si>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</si>
  <si>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</si>
  <si>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</si>
  <si>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</si>
  <si>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</si>
  <si>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</si>
  <si>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</si>
  <si>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</si>
  <si>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</si>
  <si>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</si>
  <si>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</si>
  <si>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</si>
  <si>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</si>
  <si>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</si>
  <si>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</si>
  <si>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</si>
  <si>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</si>
  <si>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</si>
  <si>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</si>
  <si>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</si>
  <si>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</si>
  <si>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</si>
  <si>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</si>
  <si>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</si>
  <si>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</si>
  <si>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</si>
  <si>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</si>
  <si>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</si>
  <si>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</si>
  <si>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</si>
  <si>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</si>
  <si>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</si>
  <si>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</si>
  <si>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</si>
  <si>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</si>
  <si>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</si>
  <si>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</si>
  <si>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</si>
  <si>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</si>
  <si>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</si>
  <si>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</si>
  <si>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</si>
  <si>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</si>
  <si>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</si>
  <si>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</si>
  <si>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</si>
  <si>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</si>
  <si>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</si>
  <si>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</si>
  <si>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</si>
  <si>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</si>
  <si>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</si>
  <si>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</si>
  <si>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</si>
  <si>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</si>
  <si>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</si>
  <si>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</si>
  <si>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</si>
  <si>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</si>
  <si>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</si>
  <si>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</si>
  <si>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</si>
  <si>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</si>
  <si>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</si>
  <si>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</si>
  <si>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</si>
  <si>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</si>
  <si>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</si>
  <si>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</si>
  <si>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</si>
  <si>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</si>
  <si>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</si>
  <si>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</si>
  <si>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</si>
  <si>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</si>
  <si>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</si>
  <si>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</si>
  <si>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</si>
  <si>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</si>
  <si>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</si>
  <si>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</si>
  <si>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</si>
  <si>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</si>
  <si>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</si>
  <si>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</si>
  <si>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</si>
  <si>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</si>
  <si>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</si>
  <si>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</si>
  <si>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</si>
  <si>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</si>
  <si>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</si>
  <si>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</si>
  <si>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</si>
  <si>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</si>
  <si>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</si>
  <si>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</si>
  <si>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</si>
  <si>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</si>
  <si>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</si>
  <si>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</si>
  <si>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</si>
  <si>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</si>
  <si>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</si>
  <si>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</si>
  <si>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</si>
  <si>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</si>
  <si>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</si>
  <si>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</si>
  <si>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</si>
  <si>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</si>
  <si>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</si>
  <si>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</si>
  <si>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</si>
  <si>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</si>
  <si>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</si>
  <si>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</si>
  <si>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</si>
  <si>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</si>
  <si>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</si>
  <si>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</si>
  <si>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</si>
  <si>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</si>
  <si>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</si>
  <si>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</si>
  <si>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</si>
  <si>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</si>
  <si>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</si>
  <si>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</si>
  <si>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</si>
  <si>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</si>
  <si>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</si>
  <si>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</si>
  <si>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</si>
  <si>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</si>
  <si>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</si>
  <si>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</si>
  <si>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</si>
  <si>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</si>
  <si>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</si>
  <si>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</si>
  <si>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</si>
  <si>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</si>
  <si>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</si>
  <si>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</si>
  <si>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</si>
  <si>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</si>
  <si>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</si>
  <si>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</si>
  <si>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</si>
  <si>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</si>
  <si>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</si>
  <si>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</si>
  <si>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</si>
  <si>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</si>
  <si>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</si>
  <si>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</si>
  <si>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</si>
  <si>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</si>
  <si>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</si>
  <si>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</si>
  <si>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</si>
  <si>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</si>
  <si>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</si>
  <si>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</si>
  <si>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</si>
  <si>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</si>
  <si>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</si>
  <si>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</si>
  <si>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</si>
  <si>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</si>
  <si>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</si>
  <si>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</si>
  <si>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</si>
  <si>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</si>
  <si>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</si>
  <si>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</si>
  <si>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</si>
  <si>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</si>
  <si>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</si>
  <si>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</si>
  <si>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</si>
  <si>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</si>
  <si>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</si>
  <si>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</si>
  <si>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</si>
  <si>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</si>
  <si>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</si>
  <si>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</si>
  <si>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</si>
  <si>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</si>
  <si>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</si>
  <si>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</si>
  <si>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</si>
  <si>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</si>
  <si>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</si>
  <si>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</si>
  <si>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</si>
  <si>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</si>
  <si>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</si>
  <si>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</si>
  <si>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</si>
  <si>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</si>
  <si>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</si>
  <si>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</si>
  <si>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</si>
  <si>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</si>
  <si>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</si>
  <si>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</si>
  <si>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</si>
  <si>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</si>
  <si>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</si>
  <si>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</si>
  <si>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</si>
  <si>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</si>
  <si>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</si>
  <si>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</si>
  <si>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</si>
  <si>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</si>
  <si>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</si>
  <si>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</si>
  <si>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</si>
  <si>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</si>
  <si>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</si>
  <si>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</si>
  <si>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</si>
  <si>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</si>
  <si>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</si>
  <si>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</si>
  <si>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</si>
  <si>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</si>
  <si>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</si>
  <si>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</si>
  <si>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</si>
  <si>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</si>
  <si>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</si>
  <si>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</si>
  <si>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</si>
  <si>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</si>
  <si>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</si>
  <si>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</si>
  <si>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</si>
  <si>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</si>
  <si>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</si>
  <si>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</si>
  <si>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</si>
  <si>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</si>
  <si>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</si>
  <si>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</si>
  <si>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</si>
  <si>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</si>
  <si>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</si>
  <si>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</si>
  <si>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</si>
  <si>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</si>
  <si>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</si>
  <si>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</si>
  <si>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</si>
  <si>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</si>
  <si>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</si>
  <si>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</si>
  <si>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</si>
  <si>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</si>
  <si>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</si>
  <si>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</si>
  <si>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</si>
  <si>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</si>
  <si>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</si>
  <si>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</si>
  <si>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</si>
  <si>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</si>
  <si>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</si>
  <si>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</si>
  <si>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</si>
  <si>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</si>
  <si>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</si>
  <si>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</si>
  <si>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</si>
  <si>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</si>
  <si>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</si>
  <si>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</si>
  <si>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</si>
  <si>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</si>
  <si>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</si>
  <si>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</si>
  <si>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</si>
  <si>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</si>
  <si>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</si>
  <si>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</si>
  <si>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</si>
  <si>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</si>
  <si>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</si>
  <si>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</si>
  <si>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</si>
  <si>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</si>
  <si>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</si>
  <si>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</si>
  <si>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</si>
  <si>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</si>
  <si>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</si>
  <si>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</si>
  <si>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</si>
  <si>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</si>
  <si>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</si>
  <si>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</si>
  <si>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</si>
  <si>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</si>
  <si>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</si>
  <si>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</si>
  <si>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</si>
  <si>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</si>
  <si>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</si>
  <si>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</si>
  <si>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</si>
  <si>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</si>
  <si>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</si>
  <si>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</si>
  <si>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</si>
  <si>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</si>
  <si>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</si>
  <si>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</si>
  <si>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</si>
  <si>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</si>
  <si>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</si>
  <si>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</si>
  <si>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</si>
  <si>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</si>
  <si>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</si>
  <si>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</si>
  <si>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</si>
  <si>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</si>
  <si>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</si>
  <si>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</si>
  <si>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</si>
  <si>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</si>
  <si>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</si>
  <si>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</si>
  <si>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</si>
  <si>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</si>
  <si>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</si>
  <si>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</si>
  <si>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</si>
  <si>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</si>
  <si>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</si>
  <si>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</si>
  <si>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</si>
  <si>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</si>
  <si>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</si>
  <si>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</si>
  <si>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</si>
  <si>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</si>
  <si>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</si>
  <si>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</si>
  <si>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</si>
  <si>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</si>
  <si>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</si>
  <si>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</si>
  <si>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</si>
  <si>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</si>
  <si>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</si>
  <si>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</si>
  <si>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</si>
  <si>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</si>
  <si>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</si>
  <si>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</si>
  <si>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</si>
  <si>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</si>
  <si>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</si>
  <si>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</si>
  <si>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</si>
  <si>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</si>
  <si>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</si>
  <si>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</si>
  <si>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</si>
  <si>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</si>
  <si>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</si>
  <si>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</si>
  <si>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</si>
  <si>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</si>
  <si>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</si>
  <si>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</si>
  <si>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</si>
  <si>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</si>
  <si>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</si>
  <si>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</si>
  <si>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</si>
  <si>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</si>
  <si>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</si>
  <si>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</si>
  <si>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</si>
  <si>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</si>
  <si>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</si>
  <si>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</si>
  <si>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</si>
  <si>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</si>
  <si>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</si>
  <si>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</si>
  <si>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</si>
  <si>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</si>
  <si>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</si>
  <si>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</si>
  <si>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</si>
  <si>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</si>
  <si>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</si>
  <si>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</si>
  <si>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</si>
  <si>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</si>
  <si>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</si>
  <si>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</si>
  <si>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</si>
  <si>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</si>
  <si>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</si>
  <si>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</si>
  <si>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</si>
  <si>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</si>
  <si>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</si>
  <si>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</si>
  <si>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</si>
  <si>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</si>
  <si>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</si>
  <si>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</si>
  <si>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</si>
  <si>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</si>
  <si>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</si>
  <si>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</si>
  <si>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</si>
  <si>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</si>
  <si>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</si>
  <si>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</si>
  <si>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</si>
  <si>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</si>
  <si>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</si>
  <si>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</si>
  <si>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</si>
  <si>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</si>
  <si>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</si>
  <si>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</si>
  <si>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</si>
  <si>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</si>
  <si>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</si>
  <si>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</si>
  <si>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</si>
  <si>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</si>
  <si>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</si>
  <si>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</si>
  <si>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</si>
  <si>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</si>
  <si>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</si>
  <si>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</si>
  <si>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</si>
  <si>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</si>
  <si>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</si>
  <si>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</si>
  <si>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</si>
  <si>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</si>
  <si>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</si>
  <si>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</si>
  <si>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</si>
  <si>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</si>
  <si>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</si>
  <si>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</si>
  <si>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</si>
  <si>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</si>
  <si>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</si>
  <si>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</si>
  <si>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</si>
  <si>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</si>
  <si>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</si>
  <si>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</si>
  <si>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</si>
  <si>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</si>
  <si>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</si>
  <si>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</si>
  <si>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</si>
  <si>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</si>
  <si>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</si>
  <si>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</si>
  <si>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</si>
  <si>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</si>
  <si>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</si>
  <si>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</si>
  <si>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</si>
  <si>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</si>
  <si>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</si>
  <si>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</si>
  <si>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</si>
  <si>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</si>
  <si>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</si>
  <si>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</si>
  <si>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</si>
  <si>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</si>
  <si>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</si>
  <si>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</si>
  <si>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</si>
  <si>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</si>
  <si>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</si>
  <si>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</si>
  <si>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</si>
  <si>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</si>
  <si>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</si>
  <si>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</si>
  <si>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</si>
  <si>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</si>
  <si>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</si>
  <si>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</si>
  <si>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</si>
  <si>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</si>
  <si>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</si>
  <si>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</si>
  <si>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</si>
  <si>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</si>
  <si>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</si>
  <si>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</si>
  <si>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</si>
  <si>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</si>
  <si>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</si>
  <si>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</si>
  <si>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</si>
  <si>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</si>
  <si>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</si>
  <si>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</si>
  <si>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</si>
  <si>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</si>
  <si>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</si>
  <si>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</si>
  <si>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</si>
  <si>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</si>
  <si>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</si>
  <si>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</si>
  <si>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</si>
  <si>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</si>
  <si>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</si>
  <si>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</si>
  <si>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</si>
  <si>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</si>
  <si>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</si>
  <si>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</si>
  <si>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</si>
  <si>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</si>
  <si>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</si>
  <si>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</si>
  <si>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</si>
  <si>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</si>
  <si>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</si>
  <si>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</si>
  <si>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</si>
  <si>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</si>
  <si>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</si>
  <si>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</si>
  <si>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</si>
  <si>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</si>
  <si>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</si>
  <si>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</si>
  <si>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</si>
  <si>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</si>
  <si>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</si>
  <si>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</si>
  <si>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</si>
  <si>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</si>
  <si>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</si>
  <si>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</si>
  <si>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</si>
  <si>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</si>
  <si>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</si>
  <si>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</si>
  <si>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</si>
  <si>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</si>
  <si>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</si>
  <si>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</si>
  <si>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</si>
  <si>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</si>
  <si>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</si>
  <si>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</si>
  <si>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</si>
  <si>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</si>
  <si>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</si>
  <si>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</si>
  <si>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</si>
  <si>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</si>
  <si>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</si>
  <si>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</si>
  <si>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</si>
  <si>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</si>
  <si>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</si>
  <si>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</si>
  <si>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</si>
  <si>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</si>
  <si>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</si>
  <si>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</si>
  <si>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</si>
  <si>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</si>
  <si>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</si>
  <si>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</si>
  <si>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</si>
  <si>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</si>
  <si>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</si>
  <si>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</si>
  <si>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</si>
  <si>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</si>
  <si>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</si>
  <si>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</si>
  <si>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</si>
  <si>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</si>
  <si>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</si>
  <si>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</si>
  <si>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</si>
  <si>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</si>
  <si>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</si>
  <si>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</si>
  <si>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</si>
  <si>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</si>
  <si>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</si>
  <si>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</si>
  <si>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</si>
  <si>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</si>
  <si>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</si>
  <si>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</si>
  <si>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</si>
  <si>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</si>
  <si>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</si>
  <si>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</si>
  <si>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</si>
  <si>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</si>
  <si>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</si>
  <si>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</si>
  <si>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</si>
  <si>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</si>
  <si>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</si>
  <si>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</si>
  <si>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</si>
  <si>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</si>
  <si>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</si>
  <si>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</si>
  <si>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</si>
  <si>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</si>
  <si>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</si>
  <si>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</si>
  <si>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</si>
  <si>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</si>
  <si>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</si>
  <si>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</si>
  <si>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</si>
  <si>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</si>
  <si>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</si>
  <si>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</si>
  <si>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</si>
  <si>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</si>
  <si>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</si>
  <si>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</si>
  <si>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</si>
  <si>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</si>
  <si>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</si>
  <si>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</si>
  <si>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</si>
  <si>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</si>
  <si>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</si>
  <si>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</si>
  <si>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</si>
  <si>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</si>
  <si>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</si>
  <si>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</si>
  <si>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</si>
  <si>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</si>
  <si>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</si>
  <si>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</si>
  <si>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</si>
  <si>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</si>
  <si>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</si>
  <si>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</si>
  <si>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</si>
  <si>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</si>
  <si>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</si>
  <si>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</si>
  <si>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</si>
  <si>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</si>
  <si>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</si>
  <si>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</si>
  <si>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</si>
  <si>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</si>
  <si>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</si>
  <si>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</si>
  <si>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</si>
  <si>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</si>
  <si>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</si>
  <si>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</si>
  <si>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</si>
  <si>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</si>
  <si>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</si>
  <si>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</si>
  <si>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</si>
  <si>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</si>
  <si>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</si>
  <si>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</si>
  <si>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</si>
  <si>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</si>
  <si>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</si>
  <si>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</si>
  <si>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</si>
  <si>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</si>
  <si>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</si>
  <si>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</si>
  <si>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</si>
  <si>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</si>
  <si>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</si>
  <si>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</si>
  <si>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</si>
  <si>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</si>
  <si>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</si>
  <si>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</si>
  <si>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</si>
  <si>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</si>
  <si>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</si>
  <si>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</si>
  <si>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</si>
  <si>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</si>
  <si>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</si>
  <si>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</si>
  <si>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</si>
  <si>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</si>
  <si>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</si>
  <si>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</si>
  <si>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</si>
  <si>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</si>
  <si>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</si>
  <si>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</si>
  <si>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</si>
  <si>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</si>
  <si>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</si>
  <si>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</si>
  <si>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</si>
  <si>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</si>
  <si>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</si>
  <si>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</si>
  <si>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</si>
  <si>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</si>
  <si>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</si>
  <si>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</si>
  <si>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</si>
  <si>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</si>
  <si>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</si>
  <si>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</si>
  <si>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</si>
  <si>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</si>
  <si>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</si>
  <si>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</si>
  <si>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</si>
  <si>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</si>
  <si>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</si>
  <si>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</si>
  <si>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</si>
  <si>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</si>
  <si>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</si>
  <si>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</si>
  <si>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</si>
  <si>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</si>
  <si>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</si>
  <si>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</si>
  <si>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</si>
  <si>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</si>
  <si>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</si>
  <si>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</si>
  <si>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</si>
  <si>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</si>
  <si>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</si>
  <si>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</si>
  <si>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</si>
  <si>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</si>
  <si>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</si>
  <si>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</si>
  <si>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</si>
  <si>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</si>
  <si>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</si>
  <si>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</si>
  <si>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</si>
  <si>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</si>
  <si>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</si>
  <si>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</si>
  <si>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</si>
  <si>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</si>
  <si>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</si>
  <si>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</si>
  <si>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</si>
  <si>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</si>
  <si>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</si>
  <si>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</si>
  <si>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</si>
  <si>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</si>
  <si>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</si>
  <si>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</si>
  <si>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</si>
  <si>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</si>
  <si>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</si>
  <si>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</si>
  <si>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</si>
  <si>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</si>
  <si>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</si>
  <si>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</si>
  <si>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</si>
  <si>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</si>
  <si>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</si>
  <si>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</si>
  <si>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</si>
  <si>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</si>
  <si>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</si>
  <si>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</si>
  <si>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</si>
  <si>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</si>
  <si>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</si>
  <si>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</si>
  <si>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</si>
  <si>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</si>
  <si>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</si>
  <si>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</si>
  <si>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</si>
  <si>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</si>
  <si>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</si>
  <si>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</si>
  <si>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</si>
  <si>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</si>
  <si>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</si>
  <si>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</si>
  <si>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</si>
  <si>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</si>
  <si>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</si>
  <si>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</si>
  <si>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</si>
  <si>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</si>
  <si>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</si>
  <si>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</si>
  <si>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</si>
  <si>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</si>
  <si>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</si>
  <si>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</si>
  <si>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</si>
  <si>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</si>
  <si>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</si>
  <si>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</si>
  <si>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</si>
  <si>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</si>
  <si>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</si>
  <si>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</si>
  <si>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</si>
  <si>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</si>
  <si>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</si>
  <si>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</si>
  <si>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</si>
  <si>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</si>
  <si>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</si>
  <si>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</si>
  <si>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</si>
  <si>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</si>
  <si>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</si>
  <si>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</si>
  <si>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</si>
  <si>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</si>
  <si>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</si>
  <si>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</si>
  <si>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</si>
  <si>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</si>
  <si>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</si>
  <si>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</si>
  <si>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</si>
  <si>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</si>
  <si>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</si>
  <si>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</si>
  <si>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</si>
  <si>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</si>
  <si>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</si>
  <si>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</si>
  <si>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</si>
  <si>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</si>
  <si>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</si>
  <si>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</si>
  <si>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</si>
  <si>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</si>
  <si>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</si>
  <si>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</si>
  <si>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</si>
  <si>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</si>
  <si>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</si>
  <si>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</si>
  <si>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</si>
  <si>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</si>
  <si>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</si>
  <si>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</si>
  <si>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</si>
  <si>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</si>
  <si>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</si>
  <si>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</si>
  <si>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</si>
  <si>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</si>
  <si>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</si>
  <si>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</si>
  <si>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</si>
  <si>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</si>
  <si>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</si>
  <si>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</si>
  <si>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</si>
  <si>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</si>
  <si>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</si>
  <si>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</si>
  <si>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</si>
  <si>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</si>
  <si>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</si>
  <si>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</si>
  <si>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</si>
  <si>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</si>
  <si>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</si>
  <si>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</si>
  <si>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</si>
  <si>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</si>
  <si>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</si>
  <si>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</si>
  <si>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</si>
  <si>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</si>
  <si>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</si>
  <si>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</si>
  <si>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</si>
  <si>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</si>
  <si>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</si>
  <si>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</si>
  <si>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</si>
  <si>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</si>
  <si>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</si>
  <si>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</si>
  <si>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</si>
  <si>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</si>
  <si>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</si>
  <si>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</si>
  <si>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</si>
  <si>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</si>
  <si>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</si>
  <si>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</si>
  <si>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</si>
  <si>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</si>
  <si>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</si>
  <si>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</si>
  <si>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</si>
  <si>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</si>
  <si>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</si>
  <si>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</si>
  <si>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</si>
  <si>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</si>
  <si>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</si>
  <si>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</si>
  <si>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</si>
  <si>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</si>
  <si>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</si>
  <si>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</si>
  <si>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</si>
  <si>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</si>
  <si>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</si>
  <si>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</si>
  <si>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</si>
  <si>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</si>
  <si>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</si>
  <si>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</si>
  <si>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</si>
  <si>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</si>
  <si>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</si>
  <si>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</si>
  <si>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</si>
  <si>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</si>
  <si>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</si>
  <si>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</si>
  <si>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</si>
  <si>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</si>
  <si>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</si>
  <si>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</si>
  <si>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</si>
  <si>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</si>
  <si>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</si>
  <si>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</si>
  <si>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</si>
  <si>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</si>
  <si>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</si>
  <si>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</si>
  <si>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</si>
  <si>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</si>
  <si>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</si>
  <si>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</si>
  <si>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</si>
  <si>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</si>
  <si>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</si>
  <si>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</si>
  <si>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</si>
  <si>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</si>
  <si>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</si>
  <si>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</si>
  <si>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</si>
  <si>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</si>
  <si>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</si>
  <si>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</si>
  <si>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</si>
  <si>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</si>
  <si>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</si>
  <si>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</si>
  <si>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</si>
  <si>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</si>
  <si>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</si>
  <si>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</si>
  <si>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</si>
  <si>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</si>
  <si>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</si>
  <si>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</si>
  <si>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</si>
  <si>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</si>
  <si>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</si>
  <si>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</si>
  <si>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</si>
  <si>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</si>
  <si>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</si>
  <si>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</si>
  <si>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</si>
  <si>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</si>
  <si>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</si>
  <si>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</si>
  <si>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</si>
  <si>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</si>
  <si>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</si>
  <si>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</si>
  <si>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</si>
  <si>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</si>
  <si>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</si>
  <si>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</si>
  <si>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</si>
  <si>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</si>
  <si>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</si>
  <si>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</si>
  <si>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</si>
  <si>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</si>
  <si>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</si>
  <si>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</si>
  <si>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</si>
  <si>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</si>
  <si>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</si>
  <si>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</si>
  <si>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</si>
  <si>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</si>
  <si>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</si>
  <si>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</si>
  <si>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</si>
  <si>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</si>
  <si>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</si>
  <si>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</si>
  <si>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</si>
  <si>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</si>
  <si>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</si>
  <si>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</si>
  <si>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</si>
  <si>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</si>
  <si>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</si>
  <si>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</si>
  <si>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</si>
  <si>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</si>
  <si>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</si>
  <si>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</si>
  <si>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</si>
  <si>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</si>
  <si>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</si>
  <si>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</si>
  <si>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</si>
  <si>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</si>
  <si>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</si>
  <si>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</si>
  <si>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</si>
  <si>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</si>
  <si>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</si>
  <si>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</si>
  <si>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</si>
  <si>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</si>
  <si>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</si>
  <si>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</si>
  <si>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</si>
  <si>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</si>
  <si>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</si>
  <si>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</si>
  <si>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</si>
  <si>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</si>
  <si>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</si>
  <si>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</si>
  <si>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</si>
  <si>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</si>
  <si>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</si>
  <si>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</si>
  <si>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</si>
  <si>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</si>
  <si>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</si>
  <si>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</si>
  <si>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</si>
  <si>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</si>
  <si>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</si>
  <si>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</si>
  <si>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</si>
  <si>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</si>
  <si>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</si>
  <si>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</si>
  <si>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</si>
  <si>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</si>
  <si>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</si>
  <si>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</si>
  <si>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</si>
  <si>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</si>
  <si>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</si>
  <si>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</si>
  <si>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</si>
  <si>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</si>
  <si>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</si>
  <si>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</si>
  <si>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</si>
  <si>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</si>
  <si>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</si>
  <si>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</si>
  <si>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</si>
  <si>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</si>
  <si>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</si>
  <si>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</si>
  <si>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</si>
  <si>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</si>
  <si>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</si>
  <si>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</si>
  <si>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</si>
  <si>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</si>
  <si>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</si>
  <si>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</si>
  <si>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</si>
  <si>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</si>
  <si>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</si>
  <si>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</si>
  <si>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</si>
  <si>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</si>
  <si>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</si>
  <si>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</si>
  <si>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</si>
  <si>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</si>
  <si>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</si>
  <si>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</si>
  <si>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</si>
  <si>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</si>
  <si>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</si>
  <si>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</si>
  <si>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</si>
  <si>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</si>
  <si>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</si>
  <si>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</si>
  <si>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</si>
  <si>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</si>
  <si>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</si>
  <si>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</si>
  <si>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</si>
  <si>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</si>
  <si>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</si>
  <si>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</si>
  <si>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</si>
  <si>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</si>
  <si>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</si>
  <si>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</si>
  <si>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</si>
  <si>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</si>
  <si>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</si>
  <si>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</si>
  <si>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</si>
  <si>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</si>
  <si>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</si>
  <si>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</si>
  <si>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</si>
  <si>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</si>
  <si>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</si>
  <si>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</si>
  <si>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</si>
  <si>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</si>
  <si>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</si>
  <si>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</si>
  <si>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</si>
  <si>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</si>
  <si>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</si>
  <si>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</si>
  <si>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</si>
  <si>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</si>
  <si>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</si>
  <si>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</si>
  <si>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</si>
  <si>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</si>
  <si>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</si>
  <si>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</si>
  <si>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</si>
  <si>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</si>
  <si>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</si>
  <si>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</si>
  <si>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</si>
  <si>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</si>
  <si>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</si>
  <si>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</si>
  <si>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</si>
  <si>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</si>
  <si>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</si>
  <si>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</si>
  <si>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</si>
  <si>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</si>
  <si>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</si>
  <si>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</si>
  <si>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</si>
  <si>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</si>
  <si>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</si>
  <si>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</si>
  <si>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</si>
  <si>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</si>
  <si>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</si>
  <si>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</si>
  <si>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</si>
  <si>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</si>
  <si>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</si>
  <si>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</si>
  <si>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</si>
  <si>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</si>
  <si>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</si>
  <si>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</si>
  <si>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</si>
  <si>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</si>
  <si>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</si>
  <si>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</si>
  <si>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</si>
  <si>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</si>
  <si>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</si>
  <si>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</si>
  <si>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</si>
  <si>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</si>
  <si>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</si>
  <si>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</si>
  <si>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</si>
  <si>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</si>
  <si>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</si>
  <si>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</si>
  <si>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</si>
  <si>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</si>
  <si>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</si>
  <si>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</si>
  <si>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</si>
  <si>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</si>
  <si>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</si>
  <si>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</si>
  <si>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</si>
  <si>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</si>
  <si>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</si>
  <si>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</si>
  <si>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</si>
  <si>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</si>
  <si>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</si>
  <si>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</si>
  <si>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</si>
  <si>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</si>
  <si>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</si>
  <si>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</si>
  <si>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</si>
  <si>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</si>
  <si>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</si>
  <si>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</si>
  <si>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</si>
  <si>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</si>
  <si>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</si>
  <si>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</si>
  <si>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</si>
  <si>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</si>
  <si>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</si>
  <si>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</si>
  <si>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</si>
  <si>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</si>
  <si>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</si>
  <si>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</si>
  <si>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</si>
  <si>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</si>
  <si>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</si>
  <si>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</si>
  <si>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</si>
  <si>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</si>
  <si>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</si>
  <si>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</si>
  <si>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</si>
  <si>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</si>
  <si>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</si>
  <si>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</si>
  <si>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</si>
  <si>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</si>
  <si>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</si>
  <si>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</si>
  <si>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</si>
  <si>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</si>
  <si>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</si>
  <si>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</si>
  <si>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</si>
  <si>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</si>
  <si>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</si>
  <si>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</si>
  <si>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</si>
  <si>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</si>
  <si>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</si>
  <si>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</si>
  <si>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</si>
  <si>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</si>
  <si>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</si>
  <si>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</si>
  <si>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</si>
  <si>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</si>
  <si>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</si>
  <si>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</si>
  <si>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</si>
  <si>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</si>
  <si>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</si>
  <si>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</si>
  <si>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</si>
  <si>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</si>
  <si>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</si>
  <si>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</si>
  <si>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</si>
  <si>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</si>
  <si>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</si>
  <si>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</si>
  <si>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</si>
  <si>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</si>
  <si>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</si>
  <si>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</si>
  <si>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</si>
  <si>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</si>
  <si>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</si>
  <si>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</si>
  <si>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</si>
  <si>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</si>
  <si>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</si>
  <si>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</si>
  <si>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</si>
  <si>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</si>
  <si>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</si>
  <si>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</si>
  <si>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</si>
  <si>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</si>
  <si>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</si>
  <si>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</si>
  <si>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</si>
  <si>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</si>
  <si>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</si>
  <si>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</si>
  <si>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</si>
  <si>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</si>
  <si>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</si>
  <si>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</si>
  <si>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</si>
  <si>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</si>
  <si>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</si>
  <si>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</si>
  <si>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</si>
  <si>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</si>
  <si>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</si>
  <si>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</si>
  <si>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</si>
  <si>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</si>
  <si>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</si>
  <si>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</si>
  <si>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</si>
  <si>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</si>
  <si>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</si>
  <si>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</si>
  <si>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</si>
  <si>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</si>
  <si>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</si>
  <si>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</si>
  <si>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</si>
  <si>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</si>
  <si>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</si>
  <si>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</si>
  <si>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</si>
  <si>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</si>
  <si>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</si>
  <si>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</si>
  <si>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</si>
  <si>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</si>
  <si>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</si>
  <si>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</si>
  <si>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</si>
  <si>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</si>
  <si>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</si>
  <si>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</si>
  <si>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</si>
  <si>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</si>
  <si>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</si>
  <si>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</si>
  <si>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</si>
  <si>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</si>
  <si>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</si>
  <si>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</si>
  <si>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</si>
  <si>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</si>
  <si>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</si>
  <si>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</si>
  <si>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</si>
  <si>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</si>
  <si>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</si>
  <si>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</si>
  <si>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</si>
  <si>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</si>
  <si>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</si>
  <si>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</si>
  <si>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</si>
  <si>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</si>
  <si>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</si>
  <si>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</si>
  <si>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</si>
  <si>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</si>
  <si>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</si>
  <si>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</si>
  <si>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</si>
  <si>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</si>
  <si>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</si>
  <si>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</si>
  <si>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</si>
  <si>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</si>
  <si>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</si>
  <si>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</si>
  <si>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</si>
  <si>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</si>
  <si>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</si>
  <si>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</si>
  <si>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</si>
  <si>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</si>
  <si>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</si>
  <si>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</si>
  <si>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</si>
  <si>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</si>
  <si>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</si>
  <si>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</si>
  <si>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</si>
  <si>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</si>
  <si>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</si>
  <si>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</si>
  <si>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</si>
  <si>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</si>
  <si>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</si>
  <si>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</si>
  <si>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</si>
  <si>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</si>
  <si>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</si>
  <si>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</si>
  <si>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</si>
  <si>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</si>
  <si>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</si>
  <si>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</si>
  <si>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</si>
  <si>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</si>
  <si>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</si>
  <si>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</si>
  <si>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</si>
  <si>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</si>
  <si>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</si>
  <si>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</si>
  <si>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</si>
  <si>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</si>
  <si>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</si>
  <si>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</si>
  <si>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</si>
  <si>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</si>
  <si>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</si>
  <si>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</si>
  <si>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</si>
  <si>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</si>
  <si>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</si>
  <si>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</si>
  <si>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</si>
  <si>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</si>
  <si>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</si>
  <si>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</si>
  <si>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</si>
  <si>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</si>
  <si>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</si>
  <si>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</si>
  <si>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</si>
  <si>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</si>
  <si>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</si>
  <si>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</si>
  <si>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</si>
  <si>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</si>
  <si>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</si>
  <si>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</si>
  <si>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</si>
  <si>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</si>
  <si>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</si>
  <si>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</si>
  <si>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</si>
  <si>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</si>
  <si>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</si>
  <si>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</si>
  <si>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</si>
  <si>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</si>
  <si>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</si>
  <si>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</si>
  <si>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</si>
  <si>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</si>
  <si>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</si>
  <si>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</si>
  <si>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</si>
  <si>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</si>
  <si>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</si>
  <si>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</si>
  <si>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</si>
  <si>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</si>
  <si>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</si>
  <si>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</si>
  <si>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</si>
  <si>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</si>
  <si>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</si>
  <si>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</si>
  <si>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</si>
  <si>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</si>
  <si>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</si>
  <si>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</si>
  <si>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</si>
  <si>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</si>
  <si>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</si>
  <si>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</si>
  <si>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</si>
  <si>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</si>
  <si>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</si>
  <si>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</si>
  <si>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</si>
  <si>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</si>
  <si>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</si>
  <si>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</si>
  <si>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</si>
  <si>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</si>
  <si>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</si>
  <si>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</si>
  <si>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</si>
  <si>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</si>
  <si>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</si>
  <si>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</si>
  <si>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</si>
  <si>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</si>
  <si>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</si>
  <si>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</si>
  <si>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</si>
  <si>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</si>
  <si>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</si>
  <si>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</si>
  <si>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</si>
  <si>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</si>
  <si>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</si>
  <si>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</si>
  <si>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</si>
  <si>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</si>
  <si>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</si>
  <si>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</si>
  <si>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</si>
  <si>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</si>
  <si>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</si>
  <si>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</si>
  <si>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</si>
  <si>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</si>
  <si>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</si>
  <si>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</si>
  <si>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</si>
  <si>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</si>
  <si>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</si>
  <si>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</si>
  <si>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</si>
  <si>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</si>
  <si>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</si>
  <si>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</si>
  <si>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</si>
  <si>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</si>
  <si>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</si>
  <si>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</si>
  <si>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</si>
  <si>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</si>
  <si>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</si>
  <si>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</si>
  <si>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</si>
  <si>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</si>
  <si>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</si>
  <si>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</si>
  <si>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</si>
  <si>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</si>
  <si>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</si>
  <si>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</si>
  <si>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</si>
  <si>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</si>
  <si>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</si>
  <si>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</si>
  <si>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</si>
  <si>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</si>
  <si>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</si>
  <si>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</si>
  <si>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</si>
  <si>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</si>
  <si>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</si>
  <si>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</si>
  <si>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</si>
  <si>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</si>
  <si>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</si>
  <si>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</si>
  <si>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</si>
  <si>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</si>
  <si>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</si>
  <si>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</si>
  <si>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</si>
  <si>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</si>
  <si>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</si>
  <si>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</si>
  <si>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</si>
  <si>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</si>
  <si>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</si>
  <si>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</si>
  <si>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</si>
  <si>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</si>
  <si>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</si>
  <si>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</si>
  <si>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</si>
  <si>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</si>
  <si>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</si>
  <si>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</si>
  <si>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</si>
  <si>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</si>
  <si>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</si>
  <si>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</si>
  <si>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</si>
  <si>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</si>
  <si>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</si>
  <si>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</si>
  <si>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</si>
  <si>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</si>
  <si>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</si>
  <si>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</si>
  <si>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</si>
  <si>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</si>
  <si>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</si>
  <si>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</si>
  <si>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</si>
  <si>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</si>
  <si>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</si>
  <si>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</si>
  <si>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</si>
  <si>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</si>
  <si>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</si>
  <si>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</si>
  <si>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</si>
  <si>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</si>
  <si>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</si>
  <si>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</si>
  <si>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</si>
  <si>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</si>
  <si>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</si>
  <si>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</si>
  <si>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</si>
  <si>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</si>
  <si>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</si>
  <si>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</si>
  <si>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</si>
  <si>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</si>
  <si>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</si>
  <si>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</si>
  <si>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</si>
  <si>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</si>
  <si>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</si>
  <si>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</si>
  <si>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</si>
  <si>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</si>
  <si>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</si>
  <si>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</si>
  <si>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</si>
  <si>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</si>
  <si>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</si>
  <si>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</si>
  <si>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</si>
  <si>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</si>
  <si>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</si>
  <si>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</si>
  <si>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</si>
  <si>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</si>
  <si>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</si>
  <si>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</si>
  <si>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</si>
  <si>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</si>
  <si>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</si>
  <si>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</si>
  <si>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</si>
  <si>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</si>
  <si>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</si>
  <si>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</si>
  <si>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</si>
  <si>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</si>
  <si>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</si>
  <si>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</si>
  <si>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</si>
  <si>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</si>
  <si>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</si>
  <si>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</si>
  <si>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</si>
  <si>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</si>
  <si>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</si>
  <si>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</si>
  <si>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</si>
  <si>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</si>
  <si>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</si>
  <si>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</si>
  <si>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</si>
  <si>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</si>
  <si>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</si>
  <si>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</si>
  <si>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</si>
  <si>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</si>
  <si>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</si>
  <si>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</si>
  <si>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</si>
  <si>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</si>
  <si>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</si>
  <si>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</si>
  <si>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</si>
  <si>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</si>
  <si>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</si>
  <si>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</si>
  <si>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</si>
  <si>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</si>
  <si>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</si>
  <si>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</si>
  <si>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</si>
  <si>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</si>
  <si>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</si>
  <si>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</si>
  <si>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</si>
  <si>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</si>
  <si>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</si>
  <si>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</si>
  <si>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</si>
  <si>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</si>
  <si>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</si>
  <si>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</si>
  <si>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</si>
  <si>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</si>
  <si>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</si>
  <si>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</si>
  <si>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</si>
  <si>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</si>
  <si>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</si>
  <si>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</si>
  <si>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</si>
  <si>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</si>
  <si>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</si>
  <si>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</si>
  <si>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</si>
  <si>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</si>
  <si>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</si>
  <si>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</si>
  <si>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</si>
  <si>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</si>
  <si>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</si>
  <si>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</si>
  <si>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</si>
  <si>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</si>
  <si>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</si>
  <si>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</si>
  <si>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</si>
  <si>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</si>
  <si>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</si>
  <si>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</si>
  <si>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</si>
  <si>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</si>
  <si>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</si>
  <si>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</si>
  <si>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</si>
  <si>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</si>
  <si>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</si>
  <si>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</si>
  <si>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</si>
  <si>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</si>
  <si>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</si>
  <si>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</si>
  <si>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</si>
  <si>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</si>
  <si>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</si>
  <si>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</si>
  <si>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</si>
  <si>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</si>
  <si>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</si>
  <si>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</si>
  <si>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</si>
  <si>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</si>
  <si>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</si>
  <si>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</si>
  <si>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</si>
  <si>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</si>
  <si>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</si>
  <si>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</si>
  <si>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</si>
  <si>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</si>
  <si>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</si>
  <si>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</si>
  <si>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</si>
  <si>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</si>
  <si>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</si>
  <si>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</si>
  <si>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</si>
  <si>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</si>
  <si>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</si>
  <si>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</si>
  <si>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</si>
  <si>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</si>
  <si>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</si>
  <si>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</si>
  <si>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</si>
  <si>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</si>
  <si>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</si>
  <si>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</si>
  <si>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</si>
  <si>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</si>
  <si>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</si>
  <si>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</si>
  <si>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</si>
  <si>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</si>
  <si>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</si>
  <si>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</si>
  <si>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</si>
  <si>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</si>
  <si>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</si>
  <si>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</si>
  <si>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</si>
  <si>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</si>
  <si>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</si>
  <si>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</si>
  <si>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</si>
  <si>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</si>
  <si>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</si>
  <si>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</si>
  <si>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</si>
  <si>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</si>
  <si>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</si>
  <si>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</si>
  <si>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</si>
  <si>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</si>
  <si>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</si>
  <si>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</si>
  <si>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</si>
  <si>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</si>
  <si>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</si>
  <si>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</si>
  <si>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</si>
  <si>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</si>
  <si>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</si>
  <si>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</si>
  <si>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</si>
  <si>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</si>
  <si>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</si>
  <si>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</si>
  <si>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</si>
  <si>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</si>
  <si>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</si>
  <si>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</si>
  <si>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</si>
  <si>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</si>
  <si>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</si>
  <si>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</si>
  <si>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</si>
  <si>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</si>
  <si>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</si>
  <si>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</si>
  <si>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</si>
  <si>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</si>
  <si>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</si>
  <si>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</si>
  <si>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</si>
  <si>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</si>
  <si>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</si>
  <si>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</si>
  <si>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</si>
  <si>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</si>
  <si>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</si>
  <si>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</si>
  <si>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</si>
  <si>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</si>
  <si>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</si>
  <si>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</si>
  <si>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</si>
  <si>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</si>
  <si>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</si>
  <si>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</si>
  <si>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</si>
  <si>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</si>
  <si>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</si>
  <si>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</si>
  <si>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</si>
  <si>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</si>
  <si>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</si>
  <si>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</si>
  <si>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</si>
  <si>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</si>
  <si>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</si>
  <si>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</si>
  <si>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</si>
  <si>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</si>
  <si>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</si>
  <si>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</si>
  <si>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</si>
  <si>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</si>
  <si>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</si>
  <si>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</si>
  <si>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</si>
  <si>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</si>
  <si>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</si>
  <si>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</si>
  <si>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</si>
  <si>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</si>
  <si>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</si>
  <si>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</si>
  <si>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</si>
  <si>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</si>
  <si>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</si>
  <si>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</si>
  <si>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</si>
  <si>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</si>
  <si>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</si>
  <si>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</si>
  <si>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</si>
  <si>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</si>
  <si>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</si>
  <si>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</si>
  <si>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</si>
  <si>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</si>
  <si>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</si>
  <si>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</si>
  <si>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</si>
  <si>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</si>
  <si>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</si>
  <si>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</si>
  <si>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</si>
  <si>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</si>
  <si>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</si>
  <si>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</si>
  <si>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</si>
  <si>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</si>
  <si>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</si>
  <si>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</si>
  <si>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</si>
  <si>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</si>
  <si>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</si>
  <si>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</si>
  <si>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</si>
  <si>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</si>
  <si>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</si>
  <si>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</si>
  <si>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</si>
  <si>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</si>
  <si>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</si>
  <si>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</si>
  <si>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</si>
  <si>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</si>
  <si>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</si>
  <si>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</si>
  <si>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</si>
  <si>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</si>
  <si>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</si>
  <si>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</si>
  <si>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</si>
  <si>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</si>
  <si>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</si>
  <si>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</si>
  <si>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</si>
  <si>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</si>
  <si>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</si>
  <si>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</si>
  <si>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</si>
  <si>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</si>
  <si>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</si>
  <si>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</si>
  <si>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</si>
  <si>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</si>
  <si>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</si>
  <si>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</si>
  <si>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</si>
  <si>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</si>
  <si>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</si>
  <si>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</si>
  <si>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</si>
  <si>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</si>
  <si>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</si>
  <si>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</si>
  <si>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</si>
  <si>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</si>
  <si>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</si>
  <si>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</si>
  <si>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</si>
  <si>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</si>
  <si>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</si>
  <si>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</si>
  <si>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</si>
  <si>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</si>
  <si>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</si>
  <si>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</si>
  <si>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</si>
  <si>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</si>
  <si>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</si>
  <si>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</si>
  <si>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</si>
  <si>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</si>
  <si>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</si>
  <si>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</si>
  <si>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</si>
  <si>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</si>
  <si>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</si>
  <si>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</si>
  <si>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</si>
  <si>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</si>
  <si>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</si>
  <si>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</si>
  <si>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</si>
  <si>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</si>
  <si>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</si>
  <si>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</si>
  <si>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</si>
  <si>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</si>
  <si>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</si>
  <si>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</si>
  <si>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</si>
  <si>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</si>
  <si>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</si>
  <si>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</si>
  <si>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</si>
  <si>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</si>
  <si>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</si>
  <si>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</si>
  <si>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</si>
  <si>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</si>
  <si>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</si>
  <si>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</si>
  <si>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</si>
  <si>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</si>
  <si>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</si>
  <si>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</si>
  <si>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</si>
  <si>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</si>
  <si>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</si>
  <si>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</si>
  <si>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</si>
  <si>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</si>
  <si>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</si>
  <si>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</si>
  <si>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</si>
  <si>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</si>
  <si>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</si>
  <si>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</si>
  <si>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</si>
  <si>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</si>
  <si>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</si>
  <si>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</si>
  <si>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</si>
  <si>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</si>
  <si>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</si>
  <si>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</si>
  <si>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</si>
  <si>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</si>
  <si>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</si>
  <si>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</si>
  <si>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</si>
  <si>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</si>
  <si>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</si>
  <si>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</si>
  <si>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</si>
  <si>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</si>
  <si>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</si>
  <si>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</si>
  <si>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</si>
  <si>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</si>
  <si>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</si>
  <si>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</si>
  <si>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</si>
  <si>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</si>
  <si>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</si>
  <si>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</si>
  <si>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</si>
  <si>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</si>
  <si>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</si>
  <si>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</si>
  <si>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</si>
  <si>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</si>
  <si>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</si>
  <si>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</si>
  <si>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</si>
  <si>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</si>
  <si>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</si>
  <si>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</si>
  <si>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</si>
  <si>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</si>
  <si>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</si>
  <si>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</si>
  <si>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</si>
  <si>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</si>
  <si>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</si>
  <si>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</si>
  <si>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</si>
  <si>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</si>
  <si>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</si>
  <si>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</si>
  <si>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</si>
  <si>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</si>
  <si>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</si>
  <si>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</si>
  <si>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</si>
  <si>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</si>
  <si>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</si>
  <si>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</si>
  <si>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</si>
  <si>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</si>
  <si>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</si>
  <si>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</si>
  <si>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</si>
  <si>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</si>
  <si>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</si>
  <si>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</si>
  <si>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</si>
  <si>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</si>
  <si>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</si>
  <si>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</si>
  <si>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</si>
  <si>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</si>
  <si>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</si>
  <si>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</si>
  <si>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</si>
  <si>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</si>
  <si>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</si>
  <si>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</si>
  <si>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</si>
  <si>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</si>
  <si>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</si>
  <si>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</si>
  <si>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</si>
  <si>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</si>
  <si>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</si>
  <si>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</si>
  <si>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</si>
  <si>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</si>
  <si>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</si>
  <si>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</si>
  <si>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</si>
  <si>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</si>
  <si>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</si>
  <si>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</si>
  <si>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</si>
  <si>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</si>
  <si>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</si>
  <si>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</si>
  <si>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</si>
  <si>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</si>
  <si>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</si>
  <si>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</si>
  <si>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</si>
  <si>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</si>
  <si>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</si>
  <si>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</si>
  <si>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</si>
  <si>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</si>
  <si>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</si>
  <si>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</si>
  <si>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</si>
  <si>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</si>
  <si>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</si>
  <si>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</si>
  <si>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</si>
  <si>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</si>
  <si>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</si>
  <si>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</si>
  <si>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</si>
  <si>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</si>
  <si>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</si>
  <si>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</si>
  <si>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</si>
  <si>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</si>
  <si>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</si>
  <si>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</si>
  <si>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</si>
  <si>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</si>
  <si>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</si>
  <si>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</si>
  <si>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</si>
  <si>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</si>
  <si>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</si>
  <si>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</si>
  <si>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</si>
  <si>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</si>
  <si>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</si>
  <si>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</si>
  <si>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</si>
  <si>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</si>
  <si>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</si>
  <si>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</si>
  <si>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</si>
  <si>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</si>
  <si>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</si>
  <si>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</si>
  <si>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</si>
  <si>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</si>
  <si>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</si>
  <si>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</si>
  <si>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</si>
  <si>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</si>
  <si>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</si>
  <si>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</si>
  <si>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</si>
  <si>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</si>
  <si>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</si>
  <si>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</si>
  <si>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</si>
  <si>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</si>
  <si>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</si>
  <si>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</si>
  <si>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</si>
  <si>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</si>
  <si>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</si>
  <si>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</si>
  <si>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</si>
  <si>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</si>
  <si>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</si>
  <si>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</si>
  <si>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</si>
  <si>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</si>
  <si>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</si>
  <si>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</si>
  <si>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</si>
  <si>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</si>
  <si>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</si>
  <si>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</si>
  <si>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</si>
  <si>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</si>
  <si>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</si>
  <si>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</si>
  <si>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</si>
  <si>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</si>
  <si>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</si>
  <si>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</si>
  <si>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</si>
  <si>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</si>
  <si>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</si>
  <si>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</si>
  <si>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</si>
  <si>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</si>
  <si>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</si>
  <si>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</si>
  <si>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</si>
  <si>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</si>
  <si>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</si>
  <si>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</si>
  <si>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</si>
  <si>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</si>
  <si>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</si>
  <si>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</si>
  <si>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</si>
  <si>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</si>
  <si>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</si>
  <si>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</si>
  <si>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</si>
  <si>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</si>
  <si>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</si>
  <si>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</si>
  <si>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</si>
  <si>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</si>
  <si>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</si>
  <si>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</si>
  <si>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</si>
  <si>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</si>
  <si>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</si>
  <si>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</si>
  <si>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</si>
  <si>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</si>
  <si>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</si>
  <si>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</si>
  <si>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</si>
  <si>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</si>
  <si>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</si>
  <si>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</si>
  <si>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</si>
  <si>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</si>
  <si>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</si>
  <si>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</si>
  <si>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</si>
  <si>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</si>
  <si>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</si>
  <si>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</si>
  <si>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</si>
  <si>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</si>
  <si>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</si>
  <si>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</si>
  <si>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</si>
  <si>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</si>
  <si>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</si>
  <si>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</si>
  <si>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</si>
  <si>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</si>
  <si>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</si>
  <si>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</si>
  <si>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</si>
  <si>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</si>
  <si>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</si>
  <si>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</si>
  <si>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</si>
  <si>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</si>
  <si>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</si>
  <si>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</si>
  <si>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</si>
  <si>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</si>
  <si>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</si>
  <si>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</si>
  <si>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</si>
  <si>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</si>
  <si>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</si>
  <si>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</si>
  <si>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</si>
  <si>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</si>
  <si>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</si>
  <si>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</si>
  <si>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</si>
  <si>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</si>
  <si>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</si>
  <si>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</si>
  <si>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</si>
  <si>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</si>
  <si>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</si>
  <si>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</si>
  <si>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</si>
  <si>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</si>
  <si>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</si>
  <si>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</si>
  <si>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</si>
  <si>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</si>
  <si>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</si>
  <si>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</si>
  <si>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</si>
  <si>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</si>
  <si>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</si>
  <si>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</si>
  <si>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</si>
  <si>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</si>
  <si>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</si>
  <si>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</si>
  <si>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</si>
  <si>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</si>
  <si>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</si>
  <si>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</si>
  <si>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</si>
  <si>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</si>
  <si>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</si>
  <si>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</si>
  <si>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</si>
  <si>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</si>
  <si>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</si>
  <si>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</si>
  <si>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</si>
  <si>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</si>
  <si>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</si>
  <si>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</si>
  <si>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</si>
  <si>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</si>
  <si>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</si>
  <si>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</si>
  <si>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</si>
  <si>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</si>
  <si>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</si>
  <si>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</si>
  <si>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</si>
  <si>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</si>
  <si>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</si>
  <si>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</si>
  <si>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</si>
  <si>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</si>
  <si>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</si>
  <si>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</si>
  <si>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</si>
  <si>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</si>
  <si>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</si>
  <si>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</si>
  <si>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</si>
  <si>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</si>
  <si>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</si>
  <si>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</si>
  <si>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</si>
  <si>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</si>
  <si>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</si>
  <si>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</si>
  <si>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</si>
  <si>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</si>
  <si>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</si>
  <si>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</si>
  <si>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</si>
  <si>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</si>
  <si>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</si>
  <si>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</si>
  <si>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</si>
  <si>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</si>
  <si>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</si>
  <si>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</si>
  <si>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</si>
  <si>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</si>
  <si>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</si>
  <si>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</si>
  <si>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</si>
  <si>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</si>
  <si>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</si>
  <si>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</si>
  <si>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</si>
  <si>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</si>
  <si>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</si>
  <si>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</si>
  <si>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</si>
  <si>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</si>
  <si>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</si>
  <si>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</si>
  <si>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</si>
  <si>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</si>
  <si>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</si>
  <si>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</si>
  <si>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</si>
  <si>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</si>
  <si>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</si>
  <si>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</si>
  <si>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</si>
  <si>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</si>
  <si>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</si>
  <si>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</si>
  <si>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</si>
  <si>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</si>
  <si>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</si>
  <si>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</si>
  <si>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</si>
  <si>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</si>
  <si>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</si>
  <si>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</si>
  <si>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</si>
  <si>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</si>
  <si>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</si>
  <si>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</si>
  <si>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</si>
  <si>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</si>
  <si>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</si>
  <si>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</si>
  <si>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</si>
  <si>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</si>
  <si>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</si>
  <si>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</si>
  <si>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</si>
  <si>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</si>
  <si>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</si>
  <si>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</si>
  <si>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</si>
  <si>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</si>
  <si>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</si>
  <si>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</si>
  <si>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</si>
  <si>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</si>
  <si>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</si>
  <si>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</si>
  <si>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</si>
  <si>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</si>
  <si>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</si>
  <si>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</si>
  <si>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</si>
  <si>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</si>
  <si>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</si>
  <si>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</si>
  <si>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</si>
  <si>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</si>
  <si>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</si>
  <si>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</si>
  <si>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</si>
  <si>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</si>
  <si>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</si>
  <si>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</si>
  <si>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</si>
  <si>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</si>
  <si>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</si>
  <si>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</si>
  <si>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</si>
  <si>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</si>
  <si>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</si>
  <si>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</si>
  <si>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</si>
  <si>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</si>
  <si>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</si>
  <si>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</si>
  <si>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</si>
  <si>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</si>
  <si>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</si>
  <si>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</si>
  <si>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</si>
  <si>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</si>
  <si>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</si>
  <si>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</si>
  <si>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</si>
  <si>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</si>
  <si>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</si>
  <si>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</si>
  <si>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</si>
  <si>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</si>
  <si>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</si>
  <si>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</si>
  <si>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</si>
  <si>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</si>
  <si>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</si>
  <si>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</si>
  <si>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</si>
  <si>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</si>
  <si>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</si>
  <si>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</si>
  <si>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</si>
  <si>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</si>
  <si>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</si>
  <si>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</si>
  <si>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</si>
  <si>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</si>
  <si>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</si>
  <si>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</si>
  <si>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</si>
  <si>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</si>
  <si>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</si>
  <si>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</si>
  <si>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</si>
  <si>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</si>
  <si>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</si>
  <si>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</si>
  <si>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</si>
  <si>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</si>
  <si>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</si>
  <si>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</si>
  <si>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</si>
  <si>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</si>
  <si>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</si>
  <si>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</si>
  <si>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</si>
  <si>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</si>
  <si>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</si>
  <si>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</si>
  <si>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</si>
  <si>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</si>
  <si>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</si>
  <si>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</si>
  <si>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</si>
  <si>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</si>
  <si>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</si>
  <si>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</si>
  <si>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</si>
  <si>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</si>
  <si>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</si>
  <si>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</si>
  <si>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</si>
  <si>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</si>
  <si>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</si>
  <si>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</si>
  <si>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</si>
  <si>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</si>
  <si>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</si>
  <si>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</si>
  <si>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</si>
  <si>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</si>
  <si>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</si>
  <si>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</si>
  <si>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</si>
  <si>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</si>
  <si>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</si>
  <si>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</si>
  <si>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</si>
  <si>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</si>
  <si>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</si>
  <si>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</si>
  <si>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</si>
  <si>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</si>
  <si>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</si>
  <si>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</si>
  <si>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</si>
  <si>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</si>
  <si>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</si>
  <si>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</si>
  <si>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</si>
  <si>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</si>
  <si>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</si>
  <si>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</si>
  <si>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</si>
  <si>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</si>
  <si>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</si>
  <si>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</si>
  <si>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</si>
  <si>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</si>
  <si>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</si>
  <si>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</si>
  <si>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</si>
  <si>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</si>
  <si>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</si>
  <si>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</si>
  <si>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</si>
  <si>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</si>
  <si>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</si>
  <si>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</si>
  <si>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</si>
  <si>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</si>
  <si>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</si>
  <si>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</si>
  <si>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</si>
  <si>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</si>
  <si>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</si>
  <si>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</si>
  <si>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</si>
  <si>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</si>
  <si>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</si>
  <si>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</si>
  <si>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</si>
  <si>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</si>
  <si>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</si>
  <si>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</si>
  <si>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</si>
  <si>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</si>
  <si>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</si>
  <si>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</si>
  <si>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</si>
  <si>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</si>
  <si>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</si>
  <si>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</si>
  <si>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</si>
  <si>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</si>
  <si>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</si>
  <si>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</si>
  <si>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</si>
  <si>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</si>
  <si>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</si>
  <si>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</si>
  <si>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</si>
  <si>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</si>
  <si>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</si>
  <si>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</si>
  <si>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</si>
  <si>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</si>
  <si>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</si>
  <si>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</si>
  <si>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</si>
  <si>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</si>
  <si>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</si>
  <si>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</si>
  <si>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</si>
  <si>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</si>
  <si>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</si>
  <si>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</si>
  <si>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</si>
  <si>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</si>
  <si>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</si>
  <si>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</si>
  <si>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</si>
  <si>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</si>
  <si>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</si>
  <si>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</si>
  <si>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</si>
  <si>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</si>
  <si>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</si>
  <si>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</si>
  <si>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</si>
  <si>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</si>
  <si>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</si>
  <si>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</si>
  <si>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</si>
  <si>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</si>
  <si>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</si>
  <si>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</si>
  <si>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</si>
  <si>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</si>
  <si>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</si>
  <si>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</si>
  <si>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</si>
  <si>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</si>
  <si>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</si>
  <si>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</si>
  <si>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</si>
  <si>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</si>
  <si>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</si>
  <si>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</si>
  <si>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</si>
  <si>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</si>
  <si>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</si>
  <si>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</si>
  <si>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</si>
  <si>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</si>
  <si>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</si>
  <si>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</si>
  <si>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</si>
  <si>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</si>
  <si>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</si>
  <si>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</si>
  <si>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</si>
  <si>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</si>
  <si>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</si>
  <si>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</si>
  <si>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</si>
  <si>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</si>
  <si>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</si>
  <si>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</si>
  <si>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</si>
  <si>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</si>
  <si>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</si>
  <si>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</si>
  <si>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</si>
  <si>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</si>
  <si>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</si>
  <si>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</si>
  <si>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</si>
  <si>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</si>
  <si>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</si>
  <si>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</si>
  <si>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</si>
  <si>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</si>
  <si>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</si>
  <si>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</si>
  <si>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</si>
  <si>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</si>
  <si>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</si>
  <si>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</si>
  <si>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</si>
  <si>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</si>
  <si>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</si>
  <si>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</si>
  <si>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</si>
  <si>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</si>
  <si>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</si>
  <si>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</si>
  <si>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</si>
  <si>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</si>
  <si>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</si>
  <si>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</si>
  <si>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</si>
  <si>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</si>
  <si>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</si>
  <si>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</si>
  <si>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</si>
  <si>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</si>
  <si>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</si>
  <si>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</si>
  <si>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</si>
  <si>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</si>
  <si>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</si>
  <si>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</si>
  <si>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</si>
  <si>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</si>
  <si>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</si>
  <si>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</si>
  <si>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</si>
  <si>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</si>
  <si>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</si>
  <si>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</si>
  <si>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</si>
  <si>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</si>
  <si>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</si>
  <si>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</si>
  <si>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</si>
  <si>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</si>
  <si>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</si>
  <si>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</si>
  <si>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</si>
  <si>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</si>
  <si>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</si>
  <si>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</si>
  <si>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</si>
  <si>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</si>
  <si>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</si>
  <si>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</si>
  <si>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</si>
  <si>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</si>
  <si>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</si>
  <si>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</si>
  <si>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</si>
  <si>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</si>
  <si>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</si>
  <si>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</si>
  <si>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</si>
  <si>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</si>
  <si>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</si>
  <si>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</si>
  <si>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</si>
  <si>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</si>
  <si>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</si>
  <si>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</si>
  <si>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</si>
  <si>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</si>
  <si>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</si>
  <si>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</si>
  <si>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</si>
  <si>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</si>
  <si>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</si>
  <si>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</si>
  <si>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</si>
  <si>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</si>
  <si>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</si>
  <si>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</si>
  <si>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</si>
  <si>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</si>
  <si>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</si>
  <si>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</si>
  <si>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</si>
  <si>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</si>
  <si>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</si>
  <si>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</si>
  <si>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</si>
  <si>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</si>
  <si>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</si>
  <si>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</si>
  <si>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</si>
  <si>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</si>
  <si>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</si>
  <si>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</si>
  <si>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</si>
  <si>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</si>
  <si>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</si>
  <si>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</si>
  <si>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</si>
  <si>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</si>
  <si>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</si>
  <si>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</si>
  <si>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</si>
  <si>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</si>
  <si>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</si>
  <si>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</si>
  <si>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</si>
  <si>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</si>
  <si>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</si>
  <si>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</si>
  <si>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</si>
  <si>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</si>
  <si>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</si>
  <si>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</si>
  <si>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</si>
  <si>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</si>
  <si>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</si>
  <si>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</si>
  <si>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</si>
  <si>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</si>
  <si>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</si>
  <si>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</si>
  <si>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</si>
  <si>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</si>
  <si>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</si>
  <si>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</si>
  <si>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</si>
  <si>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</si>
  <si>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</si>
  <si>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</si>
  <si>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</si>
  <si>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</si>
  <si>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</si>
  <si>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</si>
  <si>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</si>
  <si>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</si>
  <si>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</si>
  <si>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</si>
  <si>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</si>
  <si>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</si>
  <si>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</si>
  <si>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</si>
  <si>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</si>
  <si>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</si>
  <si>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</si>
  <si>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</si>
  <si>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</si>
  <si>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</si>
  <si>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</si>
  <si>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</si>
  <si>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</si>
  <si>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</si>
  <si>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</si>
  <si>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</si>
  <si>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</si>
  <si>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</si>
  <si>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</si>
  <si>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</si>
  <si>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</si>
  <si>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</si>
  <si>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</si>
  <si>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</si>
  <si>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</si>
  <si>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</si>
  <si>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</si>
  <si>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</si>
  <si>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</si>
  <si>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</si>
  <si>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</si>
  <si>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</si>
  <si>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</si>
  <si>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</si>
  <si>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</si>
  <si>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</si>
  <si>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</si>
  <si>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</si>
  <si>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</si>
  <si>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</si>
  <si>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</si>
  <si>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</si>
  <si>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</si>
  <si>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</si>
  <si>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</si>
  <si>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</si>
  <si>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</si>
  <si>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</si>
  <si>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</si>
  <si>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</si>
  <si>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</si>
  <si>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</si>
  <si>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</si>
  <si>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</si>
  <si>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</si>
  <si>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</si>
  <si>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</si>
  <si>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</si>
  <si>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</si>
  <si>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</si>
  <si>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</si>
  <si>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</si>
  <si>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</si>
  <si>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</si>
  <si>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</si>
  <si>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</si>
  <si>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</si>
  <si>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</si>
  <si>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</si>
  <si>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</si>
  <si>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</si>
  <si>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</si>
  <si>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</si>
  <si>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</si>
  <si>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</si>
  <si>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</si>
  <si>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</si>
  <si>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</si>
  <si>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</si>
  <si>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</si>
  <si>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</si>
  <si>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</si>
  <si>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</si>
  <si>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</si>
  <si>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</si>
  <si>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</si>
  <si>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</si>
  <si>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</si>
  <si>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</si>
  <si>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</si>
  <si>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</si>
  <si>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</si>
  <si>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</si>
  <si>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</si>
  <si>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</si>
  <si>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</si>
  <si>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</si>
  <si>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</si>
  <si>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</si>
  <si>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</si>
  <si>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</si>
  <si>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</si>
  <si>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</si>
  <si>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</si>
  <si>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</si>
  <si>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</si>
  <si>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</si>
  <si>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</si>
  <si>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</si>
  <si>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</si>
  <si>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</si>
  <si>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</si>
  <si>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</si>
  <si>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</si>
  <si>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</si>
  <si>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</si>
  <si>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</si>
  <si>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</si>
  <si>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</si>
  <si>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</si>
  <si>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</si>
  <si>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</si>
  <si>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</si>
  <si>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</si>
  <si>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</si>
  <si>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</si>
  <si>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</si>
  <si>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</si>
  <si>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</si>
  <si>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</si>
  <si>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</si>
  <si>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</si>
  <si>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</si>
  <si>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</si>
  <si>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</si>
  <si>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</si>
  <si>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</si>
  <si>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</si>
  <si>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</si>
  <si>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</si>
  <si>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</si>
  <si>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</si>
  <si>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</si>
  <si>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</si>
  <si>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</si>
  <si>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</si>
  <si>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</si>
  <si>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</si>
  <si>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</si>
  <si>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</si>
  <si>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</si>
  <si>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</si>
  <si>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</si>
  <si>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</si>
  <si>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</si>
  <si>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</si>
  <si>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</si>
  <si>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</si>
  <si>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</si>
  <si>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</si>
  <si>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</si>
  <si>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</si>
  <si>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</si>
  <si>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</si>
  <si>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</si>
  <si>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</si>
  <si>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</si>
  <si>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</si>
  <si>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</si>
  <si>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</si>
  <si>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</si>
  <si>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</si>
  <si>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</si>
  <si>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</si>
  <si>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</si>
  <si>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</si>
  <si>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</si>
  <si>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</si>
  <si>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</si>
  <si>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</si>
  <si>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</si>
  <si>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</si>
  <si>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</si>
  <si>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</si>
  <si>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</si>
  <si>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</si>
  <si>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</si>
  <si>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</si>
  <si>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</si>
  <si>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</si>
  <si>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</si>
  <si>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</si>
  <si>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</si>
  <si>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</si>
  <si>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</si>
  <si>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</si>
  <si>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</si>
  <si>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</si>
  <si>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</si>
  <si>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</si>
  <si>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</si>
  <si>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</si>
  <si>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</si>
  <si>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</si>
  <si>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</si>
  <si>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</si>
  <si>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</si>
  <si>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</si>
  <si>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</si>
  <si>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</si>
  <si>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</si>
  <si>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</si>
  <si>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</si>
  <si>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</si>
  <si>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</si>
  <si>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</si>
  <si>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</si>
  <si>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</si>
  <si>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</si>
  <si>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</si>
  <si>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</si>
  <si>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</si>
  <si>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</si>
  <si>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</si>
  <si>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</si>
  <si>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</si>
  <si>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</si>
  <si>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</si>
  <si>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</si>
  <si>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</si>
  <si>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</si>
  <si>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</si>
  <si>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</si>
  <si>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</si>
  <si>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</si>
  <si>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</si>
  <si>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</si>
  <si>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</si>
  <si>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</si>
  <si>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</si>
  <si>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</si>
  <si>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</si>
  <si>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</si>
  <si>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</si>
  <si>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</si>
  <si>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</si>
  <si>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</si>
  <si>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</si>
  <si>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</si>
  <si>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</si>
  <si>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</si>
  <si>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</si>
  <si>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</si>
  <si>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</si>
  <si>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</si>
  <si>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</si>
  <si>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</si>
  <si>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</si>
  <si>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</si>
  <si>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</si>
  <si>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</si>
  <si>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</si>
  <si>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</si>
  <si>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</si>
  <si>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</si>
  <si>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</si>
  <si>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</si>
  <si>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</si>
  <si>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</si>
  <si>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</si>
  <si>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</si>
  <si>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</si>
  <si>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</si>
  <si>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</si>
  <si>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</si>
  <si>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</si>
  <si>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</si>
  <si>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</si>
  <si>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</si>
  <si>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</si>
  <si>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</si>
  <si>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</si>
  <si>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</si>
  <si>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</si>
  <si>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</si>
  <si>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</si>
  <si>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</si>
  <si>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</si>
  <si>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</si>
  <si>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</si>
  <si>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</si>
  <si>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</si>
  <si>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</si>
  <si>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</si>
  <si>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</si>
  <si>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</si>
  <si>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</si>
  <si>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</si>
  <si>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</si>
  <si>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</si>
  <si>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</si>
  <si>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</si>
  <si>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</si>
  <si>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</si>
  <si>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</si>
  <si>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</si>
  <si>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</si>
  <si>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</si>
  <si>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</si>
  <si>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</si>
  <si>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</si>
  <si>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</si>
  <si>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</si>
  <si>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</si>
  <si>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</si>
  <si>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</si>
  <si>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</si>
  <si>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</si>
  <si>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</si>
  <si>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</si>
  <si>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</si>
  <si>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</si>
  <si>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</si>
  <si>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</si>
  <si>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</si>
  <si>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</si>
  <si>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</si>
  <si>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</si>
  <si>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</si>
  <si>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</si>
  <si>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</si>
  <si>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</si>
  <si>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</si>
  <si>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</si>
  <si>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</si>
  <si>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</si>
  <si>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</si>
  <si>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</si>
  <si>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</si>
  <si>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</si>
  <si>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</si>
  <si>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</si>
  <si>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</si>
  <si>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</si>
  <si>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</si>
  <si>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</si>
  <si>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</si>
  <si>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</si>
  <si>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</si>
  <si>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</si>
  <si>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</si>
  <si>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</si>
  <si>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</si>
  <si>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</si>
  <si>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</si>
  <si>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</si>
  <si>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</si>
  <si>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</si>
  <si>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</si>
  <si>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</si>
  <si>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</si>
  <si>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</si>
  <si>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</si>
  <si>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</si>
  <si>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</si>
  <si>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</si>
  <si>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</si>
  <si>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</si>
  <si>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</si>
  <si>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</si>
  <si>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</si>
  <si>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</si>
  <si>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</si>
  <si>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</si>
  <si>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</si>
  <si>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</si>
  <si>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</si>
  <si>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</si>
  <si>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</si>
  <si>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</si>
  <si>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</si>
  <si>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</si>
  <si>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</si>
  <si>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</si>
  <si>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</si>
  <si>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</si>
  <si>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</si>
  <si>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</si>
  <si>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</si>
  <si>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</si>
  <si>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</si>
  <si>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</si>
  <si>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</si>
  <si>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</si>
  <si>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</si>
  <si>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</si>
  <si>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</si>
  <si>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</si>
  <si>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</si>
  <si>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</si>
  <si>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</si>
  <si>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</si>
  <si>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</si>
  <si>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</si>
  <si>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</si>
  <si>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</si>
  <si>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</si>
  <si>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</si>
  <si>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</si>
  <si>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</si>
  <si>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</si>
  <si>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</si>
  <si>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</si>
  <si>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</si>
  <si>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</si>
  <si>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</si>
  <si>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</si>
  <si>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</si>
  <si>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</si>
  <si>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</si>
  <si>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</si>
  <si>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</si>
  <si>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</si>
  <si>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</si>
  <si>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</si>
  <si>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</si>
  <si>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</si>
  <si>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</si>
  <si>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</si>
  <si>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</si>
  <si>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</si>
  <si>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</si>
  <si>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</si>
  <si>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</si>
  <si>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</si>
  <si>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</si>
  <si>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</si>
  <si>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</si>
  <si>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</si>
  <si>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</si>
  <si>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</si>
  <si>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</si>
  <si>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</si>
  <si>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</si>
  <si>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</si>
  <si>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</si>
  <si>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</si>
  <si>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</si>
  <si>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</si>
  <si>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</si>
  <si>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</si>
  <si>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</si>
  <si>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</si>
  <si>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</si>
  <si>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</si>
  <si>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</si>
  <si>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</si>
  <si>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</si>
  <si>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</si>
  <si>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</si>
  <si>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</si>
  <si>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</si>
  <si>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</si>
  <si>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</si>
  <si>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</si>
  <si>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</si>
  <si>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</si>
  <si>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</si>
  <si>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</si>
  <si>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</si>
  <si>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</si>
  <si>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</si>
  <si>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</si>
  <si>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</si>
  <si>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</si>
  <si>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</si>
  <si>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</si>
  <si>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</si>
  <si>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</si>
  <si>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</si>
  <si>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</si>
  <si>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</si>
  <si>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</si>
  <si>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</si>
  <si>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</si>
  <si>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</si>
  <si>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</si>
  <si>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</si>
  <si>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</si>
  <si>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</si>
  <si>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</si>
  <si>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</si>
  <si>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</si>
  <si>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</si>
  <si>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</si>
  <si>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</si>
  <si>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</si>
  <si>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</si>
  <si>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</si>
  <si>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</si>
  <si>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</si>
  <si>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</si>
  <si>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</si>
  <si>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</si>
  <si>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</si>
  <si>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</si>
  <si>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</si>
  <si>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</si>
  <si>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</si>
  <si>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</si>
  <si>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</si>
  <si>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</si>
  <si>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</si>
  <si>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</si>
  <si>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</si>
  <si>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</si>
  <si>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</si>
  <si>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</si>
  <si>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</si>
  <si>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</si>
  <si>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</si>
  <si>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</si>
  <si>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</si>
  <si>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</si>
  <si>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</si>
  <si>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</si>
  <si>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</si>
  <si>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</si>
  <si>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</si>
  <si>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</si>
  <si>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</si>
  <si>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</si>
  <si>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</si>
  <si>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</si>
  <si>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</si>
  <si>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</si>
  <si>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</si>
  <si>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</si>
  <si>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</si>
  <si>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</si>
  <si>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</si>
  <si>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</si>
  <si>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</si>
  <si>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</si>
  <si>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</si>
  <si>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</si>
  <si>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</si>
  <si>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</si>
  <si>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</si>
  <si>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</si>
  <si>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</si>
  <si>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</si>
  <si>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</si>
  <si>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</si>
  <si>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</si>
  <si>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</si>
  <si>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</si>
  <si>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</si>
  <si>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</si>
  <si>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</si>
  <si>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</si>
  <si>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</si>
  <si>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</si>
  <si>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</si>
  <si>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</si>
  <si>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</si>
  <si>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</si>
  <si>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</si>
  <si>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</si>
  <si>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</si>
  <si>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</si>
  <si>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</si>
  <si>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</si>
  <si>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</si>
  <si>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</si>
  <si>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</si>
  <si>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</si>
  <si>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</si>
  <si>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</si>
  <si>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</si>
  <si>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</si>
  <si>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</si>
  <si>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</si>
  <si>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</si>
  <si>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</si>
  <si>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</si>
  <si>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</si>
  <si>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</si>
  <si>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</si>
  <si>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</si>
  <si>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</si>
  <si>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</si>
  <si>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</si>
  <si>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</si>
  <si>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</si>
  <si>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</si>
  <si>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</si>
  <si>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</si>
  <si>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</si>
  <si>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</si>
  <si>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</si>
  <si>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</si>
  <si>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</si>
  <si>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</si>
  <si>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</si>
  <si>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</si>
  <si>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</si>
  <si>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</si>
  <si>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</si>
  <si>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</si>
  <si>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</si>
  <si>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</si>
  <si>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</si>
  <si>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</si>
  <si>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</si>
  <si>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</si>
  <si>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</si>
  <si>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</si>
  <si>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</si>
  <si>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</si>
  <si>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</si>
  <si>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</si>
  <si>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</si>
  <si>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</si>
  <si>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</si>
  <si>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</si>
  <si>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</si>
  <si>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</si>
  <si>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</si>
  <si>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</si>
  <si>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</si>
  <si>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</si>
  <si>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</si>
  <si>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</si>
  <si>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</si>
  <si>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</si>
  <si>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</si>
  <si>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</si>
  <si>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</si>
  <si>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</si>
  <si>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</si>
  <si>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</si>
  <si>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</si>
  <si>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</si>
  <si>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</si>
  <si>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</si>
  <si>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</si>
  <si>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</si>
  <si>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</si>
  <si>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</si>
  <si>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</si>
  <si>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</si>
  <si>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</si>
  <si>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</si>
  <si>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</si>
  <si>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</si>
  <si>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</si>
  <si>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</si>
  <si>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</si>
  <si>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</si>
  <si>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</si>
  <si>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</si>
  <si>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</si>
  <si>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</si>
  <si>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</si>
  <si>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</si>
  <si>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</si>
  <si>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</si>
  <si>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</si>
  <si>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</si>
  <si>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</si>
  <si>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</si>
  <si>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</si>
  <si>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</si>
  <si>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</si>
  <si>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</si>
  <si>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</si>
  <si>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</si>
  <si>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</si>
  <si>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</si>
  <si>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</si>
  <si>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</si>
  <si>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</si>
  <si>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</si>
  <si>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</si>
  <si>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</si>
  <si>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</si>
  <si>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</si>
  <si>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</si>
  <si>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</si>
  <si>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</si>
  <si>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</si>
  <si>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</si>
  <si>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</si>
  <si>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</si>
  <si>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</si>
  <si>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</si>
  <si>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</si>
  <si>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</si>
  <si>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</si>
  <si>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</si>
  <si>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</si>
  <si>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</si>
  <si>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</si>
  <si>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</si>
  <si>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</si>
  <si>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</si>
  <si>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</si>
  <si>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</si>
  <si>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</si>
  <si>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</si>
  <si>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</si>
  <si>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</si>
  <si>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</si>
  <si>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</si>
  <si>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</si>
  <si>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</si>
  <si>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</si>
  <si>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</si>
  <si>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</si>
  <si>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</si>
  <si>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</si>
  <si>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</si>
  <si>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</si>
  <si>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</si>
  <si>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</si>
  <si>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</si>
  <si>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</si>
  <si>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</si>
  <si>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</si>
  <si>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</si>
  <si>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</si>
  <si>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</si>
  <si>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</si>
  <si>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</si>
  <si>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</si>
  <si>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</si>
  <si>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</si>
  <si>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</si>
  <si>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</si>
  <si>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</si>
  <si>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</si>
  <si>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</si>
  <si>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</si>
  <si>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</si>
  <si>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</si>
  <si>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</si>
  <si>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</si>
  <si>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</si>
  <si>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</si>
  <si>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</si>
  <si>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</si>
  <si>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</si>
  <si>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</si>
  <si>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</si>
  <si>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</si>
  <si>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</si>
  <si>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</si>
  <si>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</si>
  <si>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</si>
  <si>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</si>
  <si>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</si>
  <si>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</si>
  <si>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</si>
  <si>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</si>
  <si>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</si>
  <si>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</si>
  <si>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</si>
  <si>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</si>
  <si>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</si>
  <si>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</si>
  <si>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</si>
  <si>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</si>
  <si>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</si>
  <si>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</si>
  <si>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</si>
  <si>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</si>
  <si>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</si>
  <si>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</si>
  <si>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</si>
  <si>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</si>
  <si>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</si>
  <si>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</si>
  <si>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</si>
  <si>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</si>
  <si>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</si>
  <si>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</si>
  <si>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</si>
  <si>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</si>
  <si>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</si>
  <si>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</si>
  <si>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</si>
  <si>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</si>
  <si>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</si>
  <si>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</si>
  <si>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</si>
  <si>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</si>
  <si>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</si>
  <si>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</si>
  <si>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</si>
  <si>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</si>
  <si>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</si>
  <si>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</si>
  <si>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</si>
  <si>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</si>
  <si>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</si>
  <si>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</si>
  <si>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</si>
  <si>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</si>
  <si>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</si>
  <si>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</si>
  <si>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</si>
  <si>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</si>
  <si>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</si>
  <si>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</si>
  <si>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</si>
  <si>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</si>
  <si>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</si>
  <si>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</si>
  <si>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</si>
  <si>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</si>
  <si>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</si>
  <si>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</si>
  <si>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</si>
  <si>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</si>
  <si>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</si>
  <si>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</si>
  <si>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</si>
  <si>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</si>
  <si>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</si>
  <si>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</si>
  <si>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</si>
  <si>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</si>
  <si>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</si>
  <si>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</si>
  <si>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</si>
  <si>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</si>
  <si>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</si>
  <si>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</si>
  <si>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</si>
  <si>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</si>
  <si>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</si>
  <si>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</si>
  <si>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</si>
  <si>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</si>
  <si>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</si>
  <si>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</si>
  <si>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</si>
  <si>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</si>
  <si>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</si>
  <si>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</si>
  <si>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</si>
  <si>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</si>
  <si>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</si>
  <si>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</si>
  <si>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</si>
  <si>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</si>
  <si>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</si>
  <si>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</si>
  <si>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</si>
  <si>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</si>
  <si>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</si>
  <si>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</si>
  <si>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</si>
  <si>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</si>
  <si>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</si>
  <si>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</si>
  <si>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</si>
  <si>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</si>
  <si>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</si>
  <si>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</si>
  <si>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</si>
  <si>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</si>
  <si>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</si>
  <si>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</si>
  <si>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</si>
  <si>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</si>
  <si>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</si>
  <si>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</si>
  <si>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</si>
  <si>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</si>
  <si>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</si>
  <si>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</si>
  <si>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</si>
  <si>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</si>
  <si>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</si>
  <si>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</si>
  <si>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</si>
  <si>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</si>
  <si>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</si>
  <si>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</si>
  <si>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</si>
  <si>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</si>
  <si>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</si>
  <si>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</si>
  <si>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</si>
  <si>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</si>
  <si>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</si>
  <si>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</si>
  <si>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</si>
  <si>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</si>
  <si>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</si>
  <si>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</si>
  <si>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</si>
  <si>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</si>
  <si>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</si>
  <si>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</si>
  <si>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</si>
  <si>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</si>
  <si>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</si>
  <si>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</si>
  <si>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</si>
  <si>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</si>
  <si>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</si>
  <si>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</si>
  <si>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</si>
  <si>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</si>
  <si>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</si>
  <si>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</si>
  <si>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</si>
  <si>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</si>
  <si>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</si>
  <si>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</si>
  <si>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</si>
  <si>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</si>
  <si>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</si>
  <si>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</si>
  <si>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</si>
  <si>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</si>
  <si>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</si>
  <si>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</si>
  <si>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</si>
  <si>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</si>
  <si>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</si>
  <si>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</si>
  <si>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</si>
  <si>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</si>
  <si>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</si>
  <si>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</si>
  <si>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</si>
  <si>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</si>
  <si>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</si>
  <si>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</si>
  <si>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</si>
  <si>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</si>
  <si>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</si>
  <si>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</si>
  <si>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</si>
  <si>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</si>
  <si>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</si>
  <si>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</si>
  <si>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</si>
  <si>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</si>
  <si>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</si>
  <si>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</si>
  <si>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</si>
  <si>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</si>
  <si>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</si>
  <si>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</si>
  <si>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</si>
  <si>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</si>
  <si>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</si>
  <si>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</si>
  <si>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</si>
  <si>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</si>
  <si>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</si>
  <si>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</si>
  <si>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</si>
  <si>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</si>
  <si>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</si>
  <si>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</si>
  <si>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</si>
  <si>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</si>
  <si>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</si>
  <si>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</si>
  <si>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</si>
  <si>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</si>
  <si>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</si>
  <si>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</si>
  <si>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</si>
  <si>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</si>
  <si>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</si>
  <si>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</si>
  <si>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</si>
  <si>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</si>
  <si>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</si>
  <si>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</si>
  <si>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</si>
  <si>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</si>
  <si>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</si>
  <si>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</si>
  <si>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</si>
  <si>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</si>
  <si>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</si>
  <si>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</si>
  <si>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</si>
  <si>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</si>
  <si>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</si>
  <si>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</si>
  <si>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</si>
  <si>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</si>
  <si>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</si>
  <si>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</si>
  <si>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</si>
  <si>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</si>
  <si>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</si>
  <si>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</si>
  <si>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</si>
  <si>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</si>
  <si>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</si>
  <si>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</si>
  <si>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</si>
  <si>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</si>
  <si>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</si>
  <si>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</si>
  <si>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</si>
  <si>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</si>
  <si>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</si>
  <si>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</si>
  <si>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</si>
  <si>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</si>
  <si>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</si>
  <si>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</si>
  <si>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</si>
  <si>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</si>
  <si>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</si>
  <si>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</si>
  <si>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</si>
  <si>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</si>
  <si>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</si>
  <si>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</si>
  <si>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</si>
  <si>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</si>
  <si>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</si>
  <si>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</si>
  <si>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</si>
  <si>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</si>
  <si>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</si>
  <si>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</si>
  <si>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</si>
  <si>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</si>
  <si>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</si>
  <si>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</si>
  <si>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</si>
  <si>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</si>
  <si>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</si>
  <si>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</si>
  <si>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</si>
  <si>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</si>
  <si>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</si>
  <si>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</si>
  <si>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</si>
  <si>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</si>
  <si>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</si>
  <si>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</si>
  <si>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</si>
  <si>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</si>
  <si>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</si>
  <si>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</si>
  <si>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</si>
  <si>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</si>
  <si>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</si>
  <si>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</si>
  <si>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</si>
  <si>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</si>
  <si>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</si>
  <si>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</si>
  <si>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</si>
  <si>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</si>
  <si>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</si>
  <si>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</si>
  <si>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</si>
  <si>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</si>
  <si>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</si>
  <si>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</si>
  <si>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</si>
  <si>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</si>
  <si>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</si>
  <si>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</si>
  <si>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</si>
  <si>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</si>
  <si>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</si>
  <si>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</si>
  <si>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</si>
  <si>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</si>
  <si>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</si>
  <si>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</si>
  <si>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</si>
  <si>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</si>
  <si>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</si>
  <si>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</si>
  <si>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</si>
  <si>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</si>
  <si>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</si>
  <si>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</si>
  <si>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</si>
  <si>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</si>
  <si>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</si>
  <si>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</si>
  <si>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</si>
  <si>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</si>
  <si>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</si>
  <si>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</si>
  <si>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</si>
  <si>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</si>
  <si>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</si>
  <si>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</si>
  <si>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</si>
  <si>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</si>
  <si>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</si>
  <si>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</si>
  <si>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</si>
  <si>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</si>
  <si>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</si>
  <si>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</si>
  <si>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</si>
  <si>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</si>
  <si>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</si>
  <si>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</si>
  <si>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</si>
  <si>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</si>
  <si>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</si>
  <si>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</si>
  <si>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</si>
  <si>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</si>
  <si>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</si>
  <si>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</si>
  <si>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</si>
  <si>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</si>
  <si>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</si>
  <si>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</si>
  <si>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</si>
  <si>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</si>
  <si>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</si>
  <si>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</si>
  <si>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</si>
  <si>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</si>
  <si>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</si>
  <si>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</si>
  <si>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</si>
  <si>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</si>
  <si>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</si>
  <si>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</si>
  <si>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</si>
  <si>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</si>
  <si>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</si>
  <si>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</si>
  <si>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</si>
  <si>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</si>
  <si>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</si>
  <si>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</si>
  <si>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</si>
  <si>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</si>
  <si>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</si>
  <si>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</si>
  <si>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</si>
  <si>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</si>
  <si>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</si>
  <si>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</si>
  <si>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</si>
  <si>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</si>
  <si>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</si>
  <si>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</si>
  <si>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</si>
  <si>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</si>
  <si>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</si>
  <si>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</si>
  <si>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</si>
  <si>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</si>
  <si>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</si>
  <si>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</si>
  <si>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</si>
  <si>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</si>
  <si>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</si>
  <si>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</si>
  <si>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</si>
  <si>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</si>
  <si>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</si>
  <si>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</si>
  <si>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</si>
  <si>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</si>
  <si>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</si>
  <si>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</si>
  <si>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</si>
  <si>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</si>
  <si>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</si>
  <si>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</si>
  <si>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</si>
  <si>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</si>
  <si>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</si>
  <si>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</si>
  <si>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</si>
  <si>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</si>
  <si>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</si>
  <si>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</si>
  <si>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</si>
  <si>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</si>
  <si>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</si>
  <si>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</si>
  <si>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</si>
  <si>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</si>
  <si>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</si>
  <si>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</si>
  <si>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</si>
  <si>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</si>
  <si>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</si>
  <si>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</si>
  <si>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</si>
  <si>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</si>
  <si>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</si>
  <si>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</si>
  <si>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</si>
  <si>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</si>
  <si>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</si>
  <si>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</si>
  <si>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</si>
  <si>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</si>
  <si>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</si>
  <si>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</si>
  <si>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</si>
  <si>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</si>
  <si>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</si>
  <si>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</si>
  <si>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</si>
  <si>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</si>
  <si>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</si>
  <si>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</si>
  <si>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</si>
  <si>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</si>
  <si>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</si>
  <si>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</si>
  <si>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</si>
  <si>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</si>
  <si>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</si>
  <si>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</si>
  <si>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</si>
  <si>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</si>
  <si>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</si>
  <si>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</si>
  <si>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</si>
  <si>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</si>
  <si>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</si>
  <si>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</si>
  <si>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</si>
  <si>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</si>
  <si>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</si>
  <si>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</si>
  <si>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</si>
  <si>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</si>
  <si>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</si>
  <si>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</si>
  <si>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</si>
  <si>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</si>
  <si>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</si>
  <si>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</si>
  <si>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</si>
  <si>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</si>
  <si>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</si>
  <si>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</si>
  <si>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</si>
  <si>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</si>
  <si>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</si>
  <si>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</si>
  <si>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</si>
  <si>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</si>
  <si>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</si>
  <si>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</si>
  <si>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</si>
  <si>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</si>
  <si>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</si>
  <si>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</si>
  <si>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</si>
  <si>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</si>
  <si>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</si>
  <si>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</si>
  <si>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</si>
  <si>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</si>
  <si>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</si>
  <si>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</si>
  <si>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</si>
  <si>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</si>
  <si>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</si>
  <si>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</si>
  <si>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</si>
  <si>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</si>
  <si>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</si>
  <si>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</si>
  <si>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</si>
  <si>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</si>
  <si>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</si>
  <si>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</si>
  <si>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</si>
  <si>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</si>
  <si>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</si>
  <si>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</si>
  <si>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</si>
  <si>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</si>
  <si>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</si>
  <si>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</si>
  <si>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</si>
  <si>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</si>
  <si>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</si>
  <si>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</si>
  <si>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</si>
  <si>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</si>
  <si>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</si>
  <si>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</si>
  <si>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</si>
  <si>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</si>
  <si>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</si>
  <si>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</si>
  <si>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</si>
  <si>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</si>
  <si>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</si>
  <si>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</si>
  <si>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</si>
  <si>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</si>
  <si>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</si>
  <si>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</si>
  <si>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</si>
  <si>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</si>
  <si>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</si>
  <si>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</si>
  <si>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</si>
  <si>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</si>
  <si>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</si>
  <si>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</si>
  <si>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</si>
  <si>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</si>
  <si>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</si>
  <si>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</si>
  <si>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</si>
  <si>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</si>
  <si>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</si>
  <si>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</si>
  <si>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</si>
  <si>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</si>
  <si>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</si>
  <si>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</si>
  <si>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</si>
  <si>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</si>
  <si>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</si>
  <si>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</si>
  <si>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</si>
  <si>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</si>
  <si>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</si>
  <si>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</si>
  <si>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</si>
  <si>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</si>
  <si>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</si>
  <si>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</si>
  <si>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</si>
  <si>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</si>
  <si>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</si>
  <si>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</si>
  <si>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</si>
  <si>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</si>
  <si>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</si>
  <si>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</si>
  <si>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</si>
  <si>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</si>
  <si>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</si>
  <si>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</si>
  <si>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</si>
  <si>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</si>
  <si>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</si>
  <si>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</si>
  <si>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</si>
  <si>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</si>
  <si>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</si>
  <si>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</si>
  <si>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</si>
  <si>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</si>
  <si>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</si>
  <si>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</si>
  <si>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</si>
  <si>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</si>
  <si>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</si>
  <si>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</si>
  <si>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</si>
  <si>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</si>
  <si>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</si>
  <si>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</si>
  <si>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</si>
  <si>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</si>
  <si>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</si>
  <si>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</si>
  <si>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</si>
  <si>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</si>
  <si>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</si>
  <si>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</si>
  <si>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</si>
  <si>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</si>
  <si>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</si>
  <si>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</si>
  <si>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</si>
  <si>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</si>
  <si>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</si>
  <si>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</si>
  <si>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</si>
  <si>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</si>
  <si>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</si>
  <si>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</si>
  <si>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</si>
  <si>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</si>
  <si>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</si>
  <si>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</si>
  <si>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</si>
  <si>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</si>
  <si>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</si>
  <si>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</si>
  <si>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</si>
  <si>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</si>
  <si>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</si>
  <si>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</si>
  <si>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</si>
  <si>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</si>
  <si>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</si>
  <si>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</si>
  <si>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</si>
  <si>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</si>
  <si>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</si>
  <si>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</si>
  <si>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</si>
  <si>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</si>
  <si>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</si>
  <si>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</si>
  <si>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</si>
  <si>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</si>
  <si>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</si>
  <si>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</si>
  <si>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</si>
  <si>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</si>
  <si>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</si>
  <si>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</si>
  <si>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</si>
  <si>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</si>
  <si>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</si>
  <si>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</si>
  <si>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</si>
  <si>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</si>
  <si>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</si>
  <si>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</si>
  <si>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</si>
  <si>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</si>
  <si>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</si>
  <si>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</si>
  <si>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</si>
  <si>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</si>
  <si>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</si>
  <si>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</si>
  <si>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</si>
  <si>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</si>
  <si>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</si>
  <si>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</si>
  <si>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</si>
  <si>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</si>
  <si>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</si>
  <si>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</si>
  <si>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</si>
  <si>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</si>
  <si>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</si>
  <si>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</si>
  <si>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</si>
  <si>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</si>
  <si>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</si>
  <si>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</si>
  <si>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</si>
  <si>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</si>
  <si>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</si>
  <si>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</si>
  <si>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</si>
  <si>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</si>
  <si>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</si>
  <si>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</si>
  <si>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</si>
  <si>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</si>
  <si>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</si>
  <si>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</si>
  <si>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</si>
  <si>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</si>
  <si>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</si>
  <si>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</si>
  <si>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</si>
  <si>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</si>
  <si>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</si>
  <si>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</si>
  <si>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</si>
  <si>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</si>
  <si>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</si>
  <si>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</si>
  <si>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</si>
  <si>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</si>
  <si>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</si>
  <si>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</si>
  <si>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</si>
  <si>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</si>
  <si>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</si>
  <si>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</si>
  <si>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</si>
  <si>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</si>
  <si>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</si>
  <si>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</si>
  <si>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</si>
  <si>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</si>
  <si>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</si>
  <si>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</si>
  <si>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</si>
  <si>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</si>
  <si>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</si>
  <si>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</si>
  <si>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</si>
  <si>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</si>
  <si>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</si>
  <si>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</si>
  <si>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</si>
  <si>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</si>
  <si>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</si>
  <si>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</si>
  <si>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</si>
  <si>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</si>
  <si>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</si>
  <si>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</si>
  <si>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</si>
  <si>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</si>
  <si>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</si>
  <si>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</si>
  <si>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</si>
  <si>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</si>
  <si>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</si>
  <si>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</si>
  <si>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</si>
  <si>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</si>
  <si>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</si>
  <si>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</si>
  <si>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</si>
  <si>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</si>
  <si>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</si>
  <si>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</si>
  <si>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</si>
  <si>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</si>
  <si>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</si>
  <si>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</si>
  <si>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</si>
  <si>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</si>
  <si>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</si>
  <si>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</si>
  <si>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</si>
  <si>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</si>
  <si>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</si>
  <si>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</si>
  <si>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</si>
  <si>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</si>
  <si>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</si>
  <si>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</si>
  <si>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</si>
  <si>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</si>
  <si>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</si>
  <si>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</si>
  <si>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</si>
  <si>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</si>
  <si>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</si>
  <si>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</si>
  <si>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</si>
  <si>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</si>
  <si>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</si>
  <si>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</si>
  <si>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</si>
  <si>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</si>
  <si>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</si>
  <si>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</si>
  <si>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</si>
  <si>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</si>
  <si>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</si>
  <si>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</si>
  <si>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</si>
  <si>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</si>
  <si>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</si>
  <si>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</si>
  <si>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</si>
  <si>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</si>
  <si>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</si>
  <si>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</si>
  <si>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</si>
  <si>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</si>
  <si>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</si>
  <si>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</si>
  <si>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</si>
  <si>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</si>
  <si>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</si>
  <si>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</si>
  <si>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</si>
  <si>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</si>
  <si>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</si>
  <si>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</si>
  <si>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</si>
  <si>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</si>
  <si>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</si>
  <si>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</si>
  <si>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</si>
  <si>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</si>
  <si>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</si>
  <si>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</si>
  <si>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</si>
  <si>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</si>
  <si>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</si>
  <si>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</si>
  <si>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</si>
  <si>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</si>
  <si>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</si>
  <si>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</si>
  <si>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</si>
  <si>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</si>
  <si>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</si>
  <si>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</si>
  <si>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</si>
  <si>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</si>
  <si>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</si>
  <si>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</si>
  <si>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</si>
  <si>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</si>
  <si>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</si>
  <si>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</si>
  <si>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</si>
  <si>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</si>
  <si>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</si>
  <si>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</si>
  <si>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</si>
  <si>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</si>
  <si>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</si>
  <si>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</si>
  <si>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</si>
  <si>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</si>
  <si>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</si>
  <si>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</si>
  <si>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</si>
  <si>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</si>
  <si>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</si>
  <si>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</si>
  <si>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</si>
  <si>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</si>
  <si>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</si>
  <si>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</si>
  <si>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</si>
  <si>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</si>
  <si>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</si>
  <si>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</si>
  <si>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</si>
  <si>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</si>
  <si>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</si>
  <si>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</si>
  <si>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</si>
  <si>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</si>
  <si>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</si>
  <si>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</si>
  <si>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</si>
  <si>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</si>
  <si>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</si>
  <si>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</si>
  <si>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</si>
  <si>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</si>
  <si>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</si>
  <si>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</si>
  <si>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</si>
  <si>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</si>
  <si>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</si>
  <si>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</si>
  <si>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</si>
  <si>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</si>
  <si>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</si>
  <si>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</si>
  <si>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</si>
  <si>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</si>
  <si>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</si>
  <si>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</si>
  <si>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</si>
  <si>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</si>
  <si>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</si>
  <si>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</si>
  <si>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</si>
  <si>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</si>
  <si>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</si>
  <si>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</si>
  <si>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</si>
  <si>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</si>
  <si>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</si>
  <si>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</si>
  <si>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</si>
  <si>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</si>
  <si>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</si>
  <si>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</si>
  <si>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</si>
  <si>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</si>
  <si>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</si>
  <si>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</si>
  <si>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</si>
  <si>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</si>
  <si>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</si>
  <si>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</si>
  <si>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</si>
  <si>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</si>
  <si>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</si>
  <si>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</si>
  <si>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</si>
  <si>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</si>
  <si>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</si>
  <si>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</si>
  <si>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</si>
  <si>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</si>
  <si>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</si>
  <si>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</si>
  <si>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</si>
  <si>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</si>
  <si>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</si>
  <si>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</si>
  <si>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</si>
  <si>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</si>
  <si>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</si>
  <si>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</si>
  <si>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</si>
  <si>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</si>
  <si>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</si>
  <si>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</si>
  <si>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</si>
  <si>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</si>
  <si>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</si>
  <si>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</si>
  <si>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</si>
  <si>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</si>
  <si>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</si>
  <si>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</si>
  <si>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</si>
  <si>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</si>
  <si>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</si>
  <si>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</si>
  <si>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</si>
  <si>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</si>
  <si>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</si>
  <si>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</si>
  <si>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</si>
  <si>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</si>
  <si>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</si>
  <si>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</si>
  <si>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</si>
  <si>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</si>
  <si>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</si>
  <si>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</si>
  <si>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</si>
  <si>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</si>
  <si>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</si>
  <si>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</si>
  <si>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</si>
  <si>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</si>
  <si>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</si>
  <si>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</si>
  <si>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</si>
  <si>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</si>
  <si>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</si>
  <si>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</si>
  <si>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</si>
  <si>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</si>
  <si>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</si>
  <si>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</si>
  <si>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</si>
  <si>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</si>
  <si>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</si>
  <si>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</si>
  <si>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</si>
  <si>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</si>
  <si>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</si>
  <si>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</si>
  <si>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</si>
  <si>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</si>
  <si>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</si>
  <si>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</si>
  <si>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</si>
  <si>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</si>
  <si>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</si>
  <si>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</si>
  <si>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</si>
  <si>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</si>
  <si>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</si>
  <si>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</si>
  <si>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</si>
  <si>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</si>
  <si>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</si>
  <si>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</si>
  <si>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</si>
  <si>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</si>
  <si>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</si>
  <si>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</si>
  <si>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</si>
  <si>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</si>
  <si>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</si>
  <si>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</si>
  <si>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</si>
  <si>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</si>
  <si>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</si>
  <si>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</si>
  <si>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</si>
  <si>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</si>
  <si>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</si>
  <si>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</si>
  <si>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</si>
  <si>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</si>
  <si>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</si>
  <si>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</si>
  <si>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</si>
  <si>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</si>
  <si>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</si>
  <si>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</si>
  <si>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</si>
  <si>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</si>
  <si>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</si>
  <si>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</si>
  <si>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</si>
  <si>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</si>
  <si>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</si>
  <si>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</si>
  <si>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</si>
  <si>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</si>
  <si>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</si>
  <si>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</si>
  <si>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</si>
  <si>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</si>
  <si>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</si>
  <si>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</si>
  <si>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</si>
  <si>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</si>
  <si>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</si>
  <si>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</si>
  <si>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</si>
  <si>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</si>
  <si>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</si>
  <si>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</si>
  <si>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</si>
  <si>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</si>
  <si>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</si>
  <si>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</si>
  <si>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</si>
  <si>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</si>
  <si>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</si>
  <si>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</si>
  <si>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</si>
  <si>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</si>
  <si>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</si>
  <si>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</si>
  <si>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</si>
  <si>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</si>
  <si>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</si>
  <si>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</si>
  <si>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</si>
  <si>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</si>
  <si>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</si>
  <si>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</si>
  <si>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</si>
  <si>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</si>
  <si>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</si>
  <si>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</si>
  <si>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</si>
  <si>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</si>
  <si>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</si>
  <si>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</si>
  <si>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</si>
  <si>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</si>
  <si>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</si>
  <si>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</si>
  <si>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</si>
  <si>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</si>
  <si>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</si>
  <si>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</si>
  <si>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</si>
  <si>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</si>
  <si>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</si>
  <si>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</si>
  <si>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</si>
  <si>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</si>
  <si>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</si>
  <si>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</si>
  <si>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</si>
  <si>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</si>
  <si>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</si>
  <si>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</si>
  <si>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</si>
  <si>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</si>
  <si>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</si>
  <si>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</si>
  <si>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</si>
  <si>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</si>
  <si>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</si>
  <si>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</si>
  <si>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</si>
  <si>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</si>
  <si>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</si>
  <si>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</si>
  <si>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</si>
  <si>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</si>
  <si>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</si>
  <si>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</si>
  <si>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</si>
  <si>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</si>
  <si>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</si>
  <si>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</si>
  <si>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</si>
  <si>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</si>
  <si>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</si>
  <si>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</si>
  <si>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</si>
  <si>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</si>
  <si>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</si>
  <si>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</si>
  <si>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</si>
  <si>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</si>
  <si>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</si>
  <si>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</si>
  <si>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</si>
  <si>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</si>
  <si>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</si>
  <si>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</si>
  <si>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</si>
  <si>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</si>
  <si>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</si>
  <si>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</si>
  <si>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</si>
  <si>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</si>
  <si>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</si>
  <si>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</si>
  <si>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</si>
  <si>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</si>
  <si>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</si>
  <si>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</si>
  <si>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</si>
  <si>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</si>
  <si>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</si>
  <si>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</si>
  <si>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</si>
  <si>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</si>
  <si>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</si>
  <si>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</si>
  <si>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</si>
  <si>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</si>
  <si>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</si>
  <si>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</si>
  <si>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</si>
  <si>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</si>
  <si>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</si>
  <si>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</si>
  <si>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</si>
  <si>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</si>
  <si>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</si>
  <si>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</si>
  <si>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</si>
  <si>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</si>
  <si>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</si>
  <si>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</si>
  <si>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</si>
  <si>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</si>
  <si>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</si>
  <si>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</si>
  <si>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</si>
  <si>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</si>
  <si>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</si>
  <si>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</si>
  <si>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</si>
  <si>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</si>
  <si>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</si>
  <si>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</si>
  <si>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</si>
  <si>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</si>
  <si>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</si>
  <si>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</si>
  <si>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</si>
  <si>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</si>
  <si>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</si>
  <si>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</si>
  <si>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</si>
  <si>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</si>
  <si>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</si>
  <si>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</si>
  <si>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</si>
  <si>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</si>
  <si>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</si>
  <si>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</si>
  <si>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</si>
  <si>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</si>
  <si>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</si>
  <si>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</si>
  <si>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</si>
  <si>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</si>
  <si>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</si>
  <si>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</si>
  <si>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</si>
  <si>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</si>
  <si>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</si>
  <si>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</si>
  <si>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</si>
  <si>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</si>
  <si>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</si>
  <si>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</si>
  <si>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</si>
  <si>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</si>
  <si>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</si>
  <si>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</si>
  <si>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</si>
  <si>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</si>
  <si>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</si>
  <si>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</si>
  <si>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</si>
  <si>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</si>
  <si>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</si>
  <si>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</si>
  <si>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</si>
  <si>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</si>
  <si>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</si>
  <si>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</si>
  <si>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</si>
  <si>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</si>
  <si>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</si>
  <si>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</si>
  <si>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</si>
  <si>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</si>
  <si>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</si>
  <si>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</si>
  <si>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</si>
  <si>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</si>
  <si>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</si>
  <si>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</si>
  <si>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</si>
  <si>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</si>
  <si>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</si>
  <si>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</si>
  <si>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</si>
  <si>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</si>
  <si>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</si>
  <si>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</si>
  <si>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</si>
  <si>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</si>
  <si>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</si>
  <si>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</si>
  <si>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</si>
  <si>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</si>
  <si>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</si>
  <si>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</si>
  <si>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</si>
  <si>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</si>
  <si>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</si>
  <si>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</si>
  <si>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</si>
  <si>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</si>
  <si>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</si>
  <si>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</si>
  <si>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</si>
  <si>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</si>
  <si>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</si>
  <si>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</si>
  <si>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</si>
  <si>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</si>
  <si>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</si>
  <si>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</si>
  <si>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</si>
  <si>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</si>
  <si>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</si>
  <si>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</si>
  <si>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</si>
  <si>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</si>
  <si>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</si>
  <si>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</si>
  <si>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</si>
  <si>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</si>
  <si>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</si>
  <si>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</si>
  <si>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</si>
  <si>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</si>
  <si>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</si>
  <si>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</si>
  <si>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</si>
  <si>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</si>
  <si>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</si>
  <si>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</si>
  <si>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</si>
  <si>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</si>
  <si>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</si>
  <si>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</si>
  <si>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</si>
  <si>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</si>
  <si>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</si>
  <si>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</si>
  <si>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</si>
  <si>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</si>
  <si>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</si>
  <si>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</si>
  <si>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</si>
  <si>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</si>
  <si>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</si>
  <si>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</si>
  <si>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</si>
  <si>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</si>
  <si>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</si>
  <si>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</si>
  <si>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</si>
  <si>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</si>
  <si>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</si>
  <si>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</si>
  <si>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</si>
  <si>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</si>
  <si>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</si>
  <si>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</si>
  <si>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</si>
  <si>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</si>
  <si>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</si>
  <si>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</si>
  <si>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</si>
  <si>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</si>
  <si>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</si>
  <si>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</si>
  <si>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</si>
  <si>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</si>
  <si>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</si>
  <si>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</si>
  <si>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</si>
  <si>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</si>
  <si>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</si>
  <si>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</si>
  <si>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</si>
  <si>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</si>
  <si>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</si>
  <si>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</si>
  <si>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</si>
  <si>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</si>
  <si>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</si>
  <si>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</si>
  <si>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</si>
  <si>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</si>
  <si>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</si>
  <si>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</si>
  <si>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</si>
  <si>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</si>
  <si>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</si>
  <si>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</si>
  <si>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</si>
  <si>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</si>
  <si>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</si>
  <si>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</si>
  <si>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</si>
  <si>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</si>
  <si>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</si>
  <si>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</si>
  <si>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</si>
  <si>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</si>
  <si>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</si>
  <si>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</si>
  <si>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</si>
  <si>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</si>
  <si>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</si>
  <si>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</si>
  <si>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</si>
  <si>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</si>
  <si>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</si>
  <si>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</si>
  <si>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</si>
  <si>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</si>
  <si>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</si>
  <si>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</si>
  <si>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</si>
  <si>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</si>
  <si>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</si>
  <si>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</si>
  <si>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</si>
  <si>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</si>
  <si>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</si>
  <si>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</si>
  <si>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</si>
  <si>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</si>
  <si>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</si>
  <si>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</si>
  <si>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</si>
  <si>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</si>
  <si>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</si>
  <si>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</si>
  <si>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</si>
  <si>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</si>
  <si>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</si>
  <si>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</si>
  <si>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</si>
  <si>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</si>
  <si>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</si>
  <si>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</si>
  <si>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</si>
  <si>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</si>
  <si>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</si>
  <si>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</si>
  <si>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</si>
  <si>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</si>
  <si>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</si>
  <si>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</si>
  <si>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</si>
  <si>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</si>
  <si>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</si>
  <si>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</si>
  <si>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</si>
  <si>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</si>
  <si>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</si>
  <si>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</si>
  <si>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</si>
  <si>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</si>
  <si>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</si>
  <si>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</si>
  <si>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</si>
  <si>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</si>
  <si>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</si>
  <si>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</si>
  <si>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</si>
  <si>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</si>
  <si>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</si>
  <si>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</si>
  <si>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</si>
  <si>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</si>
  <si>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</si>
  <si>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</si>
  <si>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</si>
  <si>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</si>
  <si>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</si>
  <si>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</si>
  <si>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</si>
  <si>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</si>
  <si>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</si>
  <si>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</si>
  <si>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</si>
  <si>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</si>
  <si>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</si>
  <si>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</si>
  <si>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</si>
  <si>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</si>
  <si>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</si>
  <si>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</si>
  <si>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</si>
  <si>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</si>
  <si>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</si>
  <si>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</si>
  <si>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</si>
  <si>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</si>
  <si>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</si>
  <si>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</si>
  <si>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</si>
  <si>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</si>
  <si>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</si>
  <si>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</si>
  <si>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</si>
  <si>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</si>
  <si>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</si>
  <si>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</si>
  <si>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</si>
  <si>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</si>
  <si>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</si>
  <si>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</si>
  <si>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</si>
  <si>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</si>
  <si>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</si>
  <si>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</si>
  <si>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</si>
  <si>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</si>
  <si>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</si>
  <si>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</si>
  <si>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</si>
  <si>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</si>
  <si>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</si>
  <si>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</si>
  <si>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</si>
  <si>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</si>
  <si>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</si>
  <si>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</si>
  <si>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</si>
  <si>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</si>
  <si>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</si>
  <si>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</si>
  <si>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</si>
  <si>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</si>
  <si>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</si>
  <si>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</si>
  <si>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</si>
  <si>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</si>
  <si>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</si>
  <si>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</si>
  <si>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</si>
  <si>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</si>
  <si>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</si>
  <si>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</si>
  <si>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</si>
  <si>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</si>
  <si>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</si>
  <si>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</si>
  <si>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</si>
  <si>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</si>
  <si>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</si>
  <si>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</si>
  <si>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</si>
  <si>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</si>
  <si>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</si>
  <si>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</si>
  <si>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</si>
  <si>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</si>
  <si>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</si>
  <si>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</si>
  <si>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</si>
  <si>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</si>
  <si>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</si>
  <si>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</si>
  <si>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</si>
  <si>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</si>
  <si>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</si>
  <si>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</si>
  <si>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</si>
  <si>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</si>
  <si>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</si>
  <si>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</si>
  <si>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</si>
  <si>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</si>
  <si>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</si>
  <si>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</si>
  <si>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</si>
  <si>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</si>
  <si>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</si>
  <si>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</si>
  <si>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</si>
  <si>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</si>
  <si>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</si>
  <si>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</si>
  <si>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</si>
  <si>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</si>
  <si>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</si>
  <si>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</si>
  <si>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</si>
  <si>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</si>
  <si>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</si>
  <si>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</si>
  <si>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</si>
  <si>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</si>
  <si>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</si>
  <si>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</si>
  <si>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</si>
  <si>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</si>
  <si>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</si>
  <si>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</si>
  <si>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</si>
  <si>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</si>
  <si>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</si>
  <si>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</si>
  <si>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</si>
  <si>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</si>
  <si>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</si>
  <si>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</si>
  <si>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</si>
  <si>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</si>
  <si>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</si>
  <si>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</si>
  <si>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</si>
  <si>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</si>
  <si>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</si>
  <si>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</si>
  <si>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</si>
  <si>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</si>
  <si>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</si>
  <si>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</si>
  <si>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</si>
  <si>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</si>
  <si>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</si>
  <si>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</si>
  <si>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</si>
  <si>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</si>
  <si>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</si>
  <si>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</si>
  <si>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</si>
  <si>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</si>
  <si>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</si>
  <si>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</si>
  <si>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</si>
  <si>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</si>
  <si>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</si>
  <si>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</si>
  <si>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</si>
  <si>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</si>
  <si>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</si>
  <si>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</si>
  <si>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</si>
  <si>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</si>
  <si>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</si>
  <si>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</si>
  <si>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</si>
  <si>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</si>
  <si>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</si>
  <si>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</si>
  <si>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</si>
  <si>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</si>
  <si>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</si>
  <si>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</si>
  <si>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</si>
  <si>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</si>
  <si>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</si>
  <si>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</si>
  <si>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</si>
  <si>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</si>
  <si>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</si>
  <si>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</si>
  <si>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</si>
  <si>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</si>
  <si>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</si>
  <si>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</si>
  <si>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</si>
  <si>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</si>
  <si>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</si>
  <si>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</si>
  <si>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</si>
  <si>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</si>
  <si>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</si>
  <si>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</si>
  <si>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</si>
  <si>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</si>
  <si>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</si>
  <si>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</si>
  <si>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</si>
  <si>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</si>
  <si>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</si>
  <si>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</si>
  <si>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</si>
  <si>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</si>
  <si>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</si>
  <si>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</si>
  <si>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</si>
  <si>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</si>
  <si>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</si>
  <si>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</si>
  <si>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</si>
  <si>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</si>
  <si>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</si>
  <si>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</si>
  <si>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</si>
  <si>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</si>
  <si>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</si>
  <si>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</si>
  <si>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</si>
  <si>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</si>
  <si>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</si>
  <si>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</si>
  <si>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</si>
  <si>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</si>
  <si>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</si>
  <si>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</si>
  <si>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</si>
  <si>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</si>
  <si>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</si>
  <si>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</si>
  <si>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</si>
  <si>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</si>
  <si>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</si>
  <si>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</si>
  <si>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</si>
  <si>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</si>
  <si>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</si>
  <si>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</si>
  <si>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</si>
  <si>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</si>
  <si>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</si>
  <si>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</si>
  <si>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</si>
  <si>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</si>
  <si>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</si>
  <si>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</si>
  <si>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</si>
  <si>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</si>
  <si>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</si>
  <si>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</si>
  <si>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</si>
  <si>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</si>
  <si>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</si>
  <si>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</si>
  <si>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</si>
  <si>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</si>
  <si>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</si>
  <si>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</si>
  <si>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</si>
  <si>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</si>
  <si>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</si>
  <si>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</si>
  <si>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</si>
  <si>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</si>
  <si>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</si>
  <si>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</si>
  <si>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</si>
  <si>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</si>
  <si>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</si>
  <si>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</si>
  <si>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</si>
  <si>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</si>
  <si>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</si>
  <si>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</si>
  <si>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</si>
  <si>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</si>
  <si>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</si>
  <si>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</si>
  <si>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</si>
  <si>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</si>
  <si>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</si>
  <si>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</si>
  <si>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</si>
  <si>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</si>
  <si>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</si>
  <si>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</si>
  <si>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</si>
  <si>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</si>
  <si>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</si>
  <si>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</si>
  <si>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</si>
  <si>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</si>
  <si>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</si>
  <si>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</si>
  <si>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</si>
  <si>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</si>
  <si>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</si>
  <si>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</si>
  <si>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</si>
  <si>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</si>
  <si>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</si>
  <si>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</si>
  <si>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</si>
  <si>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</si>
  <si>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</si>
  <si>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</si>
  <si>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</si>
  <si>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</si>
  <si>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</si>
  <si>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</si>
  <si>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</si>
  <si>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</si>
  <si>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</si>
  <si>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</si>
  <si>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</si>
  <si>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</si>
  <si>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</si>
  <si>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</si>
  <si>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</si>
  <si>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</si>
  <si>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</si>
  <si>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</si>
  <si>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</si>
  <si>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</si>
  <si>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</si>
  <si>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</si>
  <si>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</si>
  <si>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</si>
  <si>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</si>
  <si>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</si>
  <si>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</si>
  <si>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</si>
  <si>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</si>
  <si>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</si>
  <si>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</si>
  <si>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</si>
  <si>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</si>
  <si>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</si>
  <si>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</si>
  <si>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</si>
  <si>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</si>
  <si>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</si>
  <si>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</si>
  <si>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</si>
  <si>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</si>
  <si>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</si>
  <si>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</si>
  <si>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</si>
  <si>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</si>
  <si>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</si>
  <si>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</si>
  <si>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</si>
  <si>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</si>
  <si>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</si>
  <si>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</si>
  <si>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</si>
  <si>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</si>
  <si>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</si>
  <si>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</si>
  <si>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</si>
  <si>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</si>
  <si>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</si>
  <si>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</si>
  <si>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</si>
  <si>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</si>
  <si>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</si>
  <si>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</si>
  <si>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</si>
  <si>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</si>
  <si>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</si>
  <si>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</si>
  <si>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</si>
  <si>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</si>
  <si>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</si>
  <si>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</si>
  <si>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</si>
  <si>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</si>
  <si>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</si>
  <si>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</si>
  <si>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</si>
  <si>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</si>
  <si>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</si>
  <si>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</si>
  <si>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</si>
  <si>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</si>
  <si>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</si>
  <si>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</si>
  <si>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</si>
  <si>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</si>
  <si>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</si>
  <si>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</si>
  <si>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</si>
  <si>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</si>
  <si>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</si>
  <si>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</si>
  <si>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</si>
  <si>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</si>
  <si>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</si>
  <si>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</si>
  <si>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</si>
  <si>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</si>
  <si>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</si>
  <si>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</si>
  <si>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</si>
  <si>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</si>
  <si>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</si>
  <si>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</si>
  <si>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</si>
  <si>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</si>
  <si>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</si>
  <si>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</si>
  <si>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</si>
  <si>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</si>
  <si>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</si>
  <si>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</si>
  <si>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</si>
  <si>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</si>
  <si>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</si>
  <si>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</si>
  <si>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</si>
  <si>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</si>
  <si>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</si>
  <si>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</si>
  <si>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</si>
  <si>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</si>
  <si>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</si>
  <si>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</si>
  <si>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</si>
  <si>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</si>
  <si>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</si>
  <si>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</si>
  <si>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</si>
  <si>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</si>
  <si>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</si>
  <si>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</si>
  <si>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</si>
  <si>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</si>
  <si>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</si>
  <si>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</si>
  <si>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</si>
  <si>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</si>
  <si>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</si>
  <si>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</si>
  <si>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</si>
  <si>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</si>
  <si>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</si>
  <si>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</si>
  <si>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</si>
  <si>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</si>
  <si>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</si>
  <si>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</si>
  <si>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</si>
  <si>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</si>
  <si>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</si>
  <si>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</si>
  <si>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</si>
  <si>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</si>
  <si>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</si>
  <si>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</si>
  <si>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</si>
  <si>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</si>
  <si>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</si>
  <si>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</si>
  <si>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</si>
  <si>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</si>
  <si>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</si>
  <si>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</si>
  <si>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</si>
  <si>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</si>
  <si>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</si>
  <si>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</si>
  <si>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</si>
  <si>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</si>
  <si>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</si>
  <si>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</si>
  <si>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</si>
  <si>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</si>
  <si>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</si>
  <si>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</si>
  <si>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</si>
  <si>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</si>
  <si>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</si>
  <si>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</si>
  <si>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</si>
  <si>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</si>
  <si>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</si>
  <si>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</si>
  <si>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</si>
  <si>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</si>
  <si>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</si>
  <si>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</si>
  <si>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</si>
  <si>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</si>
  <si>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</si>
  <si>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</si>
  <si>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</si>
  <si>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</si>
  <si>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</si>
  <si>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</si>
  <si>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</si>
  <si>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</si>
  <si>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</si>
  <si>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</si>
  <si>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</si>
  <si>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</si>
  <si>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</si>
  <si>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</si>
  <si>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</si>
  <si>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</si>
  <si>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</si>
  <si>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</si>
  <si>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</si>
  <si>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</si>
  <si>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</si>
  <si>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</si>
  <si>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</si>
  <si>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</si>
  <si>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</si>
  <si>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</si>
  <si>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</si>
  <si>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</si>
  <si>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</si>
  <si>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</si>
  <si>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</si>
  <si>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</si>
  <si>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</si>
  <si>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</si>
  <si>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</si>
  <si>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</si>
  <si>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</si>
  <si>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</si>
  <si>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</si>
  <si>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</si>
  <si>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</si>
  <si>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</si>
  <si>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</si>
  <si>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</si>
  <si>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</si>
  <si>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</si>
  <si>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</si>
  <si>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</si>
  <si>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</si>
  <si>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</si>
  <si>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</si>
  <si>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</si>
  <si>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</si>
  <si>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</si>
  <si>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</si>
  <si>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</si>
  <si>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</si>
  <si>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</si>
  <si>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</si>
  <si>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</si>
  <si>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</si>
  <si>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</si>
  <si>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</si>
  <si>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</si>
  <si>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</si>
  <si>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</si>
  <si>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</si>
  <si>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</si>
  <si>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</si>
  <si>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</si>
  <si>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</si>
  <si>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</si>
  <si>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</si>
  <si>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</si>
  <si>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</si>
  <si>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</si>
  <si>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</si>
  <si>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</si>
  <si>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</si>
  <si>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</si>
  <si>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</si>
  <si>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</si>
  <si>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</si>
  <si>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</si>
  <si>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</si>
  <si>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</si>
  <si>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</si>
  <si>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</si>
  <si>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</si>
  <si>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</si>
  <si>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</si>
  <si>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</si>
  <si>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</si>
  <si>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</si>
  <si>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</si>
  <si>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</si>
  <si>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</si>
  <si>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</si>
  <si>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</si>
  <si>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</si>
  <si>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</si>
  <si>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</si>
  <si>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</si>
  <si>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</si>
  <si>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</si>
  <si>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</si>
  <si>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</si>
  <si>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</si>
  <si>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</si>
  <si>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</si>
  <si>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</si>
  <si>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</si>
  <si>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</si>
  <si>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</si>
  <si>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</si>
  <si>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</si>
  <si>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</si>
  <si>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</si>
  <si>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</si>
  <si>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</si>
  <si>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</si>
  <si>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</si>
  <si>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</si>
  <si>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</si>
  <si>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</si>
  <si>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</si>
  <si>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</si>
  <si>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</si>
  <si>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</si>
  <si>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</si>
  <si>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</si>
  <si>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</si>
  <si>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</si>
  <si>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</si>
  <si>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</si>
  <si>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</si>
  <si>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</si>
  <si>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</si>
  <si>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</si>
  <si>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</si>
  <si>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</si>
  <si>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</si>
  <si>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</si>
  <si>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</si>
  <si>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</si>
  <si>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</si>
  <si>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</si>
  <si>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</si>
  <si>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</si>
  <si>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</si>
  <si>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</si>
  <si>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</si>
  <si>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</si>
  <si>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</si>
  <si>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</si>
  <si>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</si>
  <si>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</si>
  <si>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</si>
  <si>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</si>
  <si>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</si>
  <si>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</si>
  <si>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</si>
  <si>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</si>
  <si>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</si>
  <si>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</si>
  <si>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</si>
  <si>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</si>
  <si>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</si>
  <si>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</si>
  <si>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</si>
  <si>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</si>
  <si>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</si>
  <si>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</si>
  <si>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</si>
  <si>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</si>
  <si>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</si>
  <si>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</si>
  <si>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</si>
  <si>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</si>
  <si>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</si>
  <si>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</si>
  <si>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</si>
  <si>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</si>
  <si>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</si>
  <si>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</si>
  <si>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</si>
  <si>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</si>
  <si>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</si>
  <si>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</si>
  <si>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</si>
  <si>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</si>
  <si>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</si>
  <si>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</si>
  <si>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</si>
  <si>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</si>
  <si>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</si>
  <si>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</si>
  <si>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</si>
  <si>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</si>
  <si>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</si>
  <si>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</si>
  <si>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</si>
  <si>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</si>
  <si>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</si>
  <si>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</si>
  <si>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</si>
  <si>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</si>
  <si>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</si>
  <si>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</si>
  <si>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</si>
  <si>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</si>
  <si>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</si>
  <si>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</si>
  <si>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</si>
  <si>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</si>
  <si>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</si>
  <si>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</si>
  <si>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</si>
  <si>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</si>
  <si>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</si>
  <si>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</si>
  <si>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</si>
  <si>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</si>
  <si>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</si>
  <si>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</si>
  <si>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</si>
  <si>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</si>
  <si>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</si>
  <si>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</si>
  <si>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</si>
  <si>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</si>
  <si>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</si>
  <si>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</si>
  <si>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</si>
  <si>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</si>
  <si>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</si>
  <si>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</si>
  <si>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</si>
  <si>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</si>
  <si>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</si>
  <si>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</si>
  <si>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</si>
  <si>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</si>
  <si>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</si>
  <si>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</si>
  <si>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</si>
  <si>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</si>
  <si>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</si>
  <si>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</si>
  <si>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</si>
  <si>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</si>
  <si>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</si>
  <si>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</si>
  <si>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</si>
  <si>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</si>
  <si>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</si>
  <si>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</si>
  <si>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</si>
  <si>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</si>
  <si>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</si>
  <si>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</si>
  <si>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</si>
  <si>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</si>
  <si>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</si>
  <si>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</si>
  <si>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</si>
  <si>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</si>
  <si>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</si>
  <si>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</si>
  <si>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</si>
  <si>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</si>
  <si>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</si>
  <si>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</si>
  <si>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</si>
  <si>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</si>
  <si>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</si>
  <si>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</si>
  <si>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</si>
  <si>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</si>
  <si>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</si>
  <si>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</si>
  <si>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</si>
  <si>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</si>
  <si>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</si>
  <si>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</si>
  <si>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</si>
  <si>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</si>
  <si>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</si>
  <si>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</si>
  <si>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</si>
  <si>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</si>
  <si>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</si>
  <si>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</si>
  <si>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</si>
  <si>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</si>
  <si>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</si>
  <si>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</si>
  <si>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</si>
  <si>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</si>
  <si>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</si>
  <si>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</si>
  <si>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</si>
  <si>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</si>
  <si>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</si>
  <si>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</si>
  <si>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</si>
  <si>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</si>
  <si>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</si>
  <si>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</si>
  <si>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</si>
  <si>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</si>
  <si>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</si>
  <si>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</si>
  <si>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</si>
  <si>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</si>
  <si>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</si>
  <si>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</si>
  <si>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</si>
  <si>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</si>
  <si>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</si>
  <si>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</si>
  <si>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</si>
  <si>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</si>
  <si>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</si>
  <si>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</si>
  <si>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</si>
  <si>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</si>
  <si>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</si>
  <si>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</si>
  <si>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</si>
  <si>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</si>
  <si>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</si>
  <si>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</si>
  <si>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</si>
  <si>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</si>
  <si>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</si>
  <si>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</si>
  <si>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</si>
  <si>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</si>
  <si>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</si>
  <si>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</si>
  <si>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</si>
  <si>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</si>
  <si>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</si>
  <si>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</si>
  <si>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</si>
  <si>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</si>
  <si>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</si>
  <si>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</si>
  <si>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</si>
  <si>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</si>
  <si>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</si>
  <si>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</si>
  <si>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</si>
  <si>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</si>
  <si>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</si>
  <si>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</si>
  <si>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</si>
  <si>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</si>
  <si>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</si>
  <si>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</si>
  <si>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</si>
  <si>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</si>
  <si>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</si>
  <si>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</si>
  <si>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</si>
  <si>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</si>
  <si>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</si>
  <si>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</si>
  <si>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</si>
  <si>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</si>
  <si>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</si>
  <si>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</si>
  <si>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</si>
  <si>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</si>
  <si>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</si>
  <si>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</si>
  <si>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</si>
  <si>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</si>
  <si>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</si>
  <si>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</si>
  <si>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</si>
  <si>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</si>
  <si>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</si>
  <si>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</si>
  <si>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</si>
  <si>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</si>
  <si>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</si>
  <si>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</si>
  <si>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</si>
  <si>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</si>
  <si>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</si>
  <si>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</si>
  <si>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</si>
  <si>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</si>
  <si>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</si>
  <si>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</si>
  <si>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</si>
  <si>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</si>
  <si>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</si>
  <si>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</si>
  <si>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</si>
  <si>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</si>
  <si>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</si>
  <si>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</si>
  <si>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</si>
  <si>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</si>
  <si>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</si>
  <si>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</si>
  <si>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</si>
  <si>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</si>
  <si>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</si>
  <si>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</si>
  <si>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</si>
  <si>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</si>
  <si>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</si>
  <si>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</si>
  <si>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</si>
  <si>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</si>
  <si>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</si>
  <si>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</si>
  <si>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</si>
  <si>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</si>
  <si>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</si>
  <si>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</si>
  <si>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</si>
  <si>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</si>
  <si>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</si>
  <si>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</si>
  <si>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</si>
  <si>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</si>
  <si>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</si>
  <si>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</si>
  <si>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</si>
  <si>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</si>
  <si>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</si>
  <si>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</si>
  <si>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</si>
  <si>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</si>
  <si>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</si>
  <si>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</si>
  <si>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</si>
  <si>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</si>
  <si>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</si>
  <si>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</si>
  <si>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</si>
  <si>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</si>
  <si>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</si>
  <si>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</si>
  <si>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</si>
  <si>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</si>
  <si>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</si>
  <si>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</si>
  <si>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</si>
  <si>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</si>
  <si>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</si>
  <si>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</si>
  <si>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</si>
  <si>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</si>
  <si>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</si>
  <si>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</si>
  <si>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</si>
  <si>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</si>
  <si>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</si>
  <si>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</si>
  <si>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</si>
  <si>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</si>
  <si>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</si>
  <si>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</si>
  <si>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</si>
  <si>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</si>
  <si>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</si>
  <si>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</si>
  <si>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</si>
  <si>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</si>
  <si>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</si>
  <si>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</si>
  <si>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</si>
  <si>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</si>
  <si>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</si>
  <si>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</si>
  <si>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</si>
  <si>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</si>
  <si>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</si>
  <si>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</si>
  <si>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</si>
  <si>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</si>
  <si>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</si>
  <si>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</si>
  <si>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</si>
  <si>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</si>
  <si>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</si>
  <si>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</si>
  <si>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</si>
  <si>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</si>
  <si>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</si>
  <si>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</si>
  <si>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</si>
  <si>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</si>
  <si>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</si>
  <si>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</si>
  <si>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</si>
  <si>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</si>
  <si>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</si>
  <si>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</si>
  <si>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</si>
  <si>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</si>
  <si>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</si>
  <si>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</si>
  <si>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</si>
  <si>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</si>
  <si>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</si>
  <si>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</si>
  <si>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</si>
  <si>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</si>
  <si>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</si>
  <si>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</si>
  <si>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</si>
  <si>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</si>
  <si>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</si>
  <si>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</si>
  <si>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</si>
  <si>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</si>
  <si>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</si>
  <si>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</si>
  <si>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</si>
  <si>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</si>
  <si>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</si>
  <si>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</si>
  <si>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</si>
  <si>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</si>
  <si>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</si>
  <si>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</si>
  <si>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</si>
  <si>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</si>
  <si>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</si>
  <si>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</si>
  <si>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</si>
  <si>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</si>
  <si>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</si>
  <si>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</si>
  <si>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</si>
  <si>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</si>
  <si>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</si>
  <si>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</si>
  <si>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</si>
  <si>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</si>
  <si>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</si>
  <si>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</si>
  <si>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</si>
  <si>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</si>
  <si>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</si>
  <si>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</si>
  <si>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</si>
  <si>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</si>
  <si>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</si>
  <si>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</si>
  <si>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</si>
  <si>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</si>
  <si>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</si>
  <si>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</si>
  <si>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</si>
  <si>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</si>
  <si>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</si>
  <si>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</si>
  <si>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</si>
  <si>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</si>
  <si>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</si>
  <si>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</si>
  <si>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</si>
  <si>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</si>
  <si>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</si>
  <si>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</si>
  <si>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</si>
  <si>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</si>
  <si>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</si>
  <si>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</si>
  <si>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</si>
  <si>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</si>
  <si>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</si>
  <si>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</si>
  <si>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</si>
  <si>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</si>
  <si>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</si>
  <si>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</si>
  <si>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</si>
  <si>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</si>
  <si>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</si>
  <si>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</si>
  <si>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</si>
  <si>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</si>
  <si>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</si>
  <si>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</si>
  <si>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</si>
  <si>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</si>
  <si>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</si>
  <si>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</si>
  <si>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</si>
  <si>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</si>
  <si>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</si>
  <si>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</si>
  <si>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</si>
  <si>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</si>
  <si>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</si>
  <si>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</si>
  <si>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</si>
  <si>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</si>
  <si>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</si>
  <si>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</si>
  <si>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</si>
  <si>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</si>
  <si>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</si>
  <si>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</si>
  <si>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</si>
  <si>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</si>
  <si>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</si>
  <si>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</si>
  <si>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</si>
  <si>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</si>
  <si>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</si>
  <si>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</si>
  <si>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</si>
  <si>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</si>
  <si>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</si>
  <si>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</si>
  <si>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</si>
  <si>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</si>
  <si>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</si>
  <si>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</si>
  <si>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</si>
  <si>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</si>
  <si>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</si>
  <si>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</si>
  <si>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</si>
  <si>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</si>
  <si>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</si>
  <si>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</si>
  <si>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</si>
  <si>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</si>
  <si>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</si>
  <si>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</si>
  <si>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</si>
  <si>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</si>
  <si>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</si>
  <si>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</si>
  <si>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</si>
  <si>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</si>
  <si>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</si>
  <si>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</si>
  <si>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</si>
  <si>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</si>
  <si>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</si>
  <si>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</si>
  <si>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</si>
  <si>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</si>
  <si>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</si>
  <si>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</si>
  <si>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</si>
  <si>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</si>
  <si>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</si>
  <si>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</si>
  <si>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</si>
  <si>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</si>
  <si>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</si>
  <si>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</si>
  <si>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</si>
  <si>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</si>
  <si>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</si>
  <si>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</si>
  <si>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</si>
  <si>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</si>
  <si>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</si>
  <si>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</si>
  <si>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</si>
  <si>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</si>
  <si>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</si>
  <si>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</si>
  <si>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</si>
  <si>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</si>
  <si>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</si>
  <si>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</si>
  <si>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</si>
  <si>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</si>
  <si>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</si>
  <si>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</si>
  <si>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</si>
  <si>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</si>
  <si>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</si>
  <si>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</si>
  <si>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</si>
  <si>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</si>
  <si>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</si>
  <si>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</si>
  <si>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</si>
  <si>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</si>
  <si>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</si>
  <si>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</si>
  <si>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</si>
  <si>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</si>
  <si>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</si>
  <si>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</si>
  <si>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</si>
  <si>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</si>
  <si>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</si>
  <si>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</si>
  <si>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</si>
  <si>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</si>
  <si>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</si>
  <si>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</si>
  <si>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</si>
  <si>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</si>
  <si>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</si>
  <si>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</si>
  <si>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</si>
  <si>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</si>
  <si>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</si>
  <si>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</si>
  <si>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</si>
  <si>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</si>
  <si>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</si>
  <si>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</si>
  <si>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</si>
  <si>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</si>
  <si>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</si>
  <si>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</si>
  <si>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</si>
  <si>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</si>
  <si>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</si>
  <si>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</si>
  <si>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</si>
  <si>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</si>
  <si>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</si>
  <si>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</si>
  <si>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</si>
  <si>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</si>
  <si>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</si>
  <si>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</si>
  <si>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</si>
  <si>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</si>
  <si>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</si>
  <si>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</si>
  <si>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</si>
  <si>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</si>
  <si>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</si>
  <si>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</si>
  <si>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</si>
  <si>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</si>
  <si>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</si>
  <si>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</si>
  <si>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</si>
  <si>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</si>
  <si>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</si>
  <si>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</si>
  <si>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</si>
  <si>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</si>
  <si>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</si>
  <si>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</si>
  <si>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</si>
  <si>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</si>
  <si>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</si>
  <si>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</si>
  <si>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</si>
  <si>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</si>
  <si>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</si>
  <si>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</si>
  <si>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</si>
  <si>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</si>
  <si>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</si>
  <si>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</si>
  <si>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</si>
  <si>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</si>
  <si>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</si>
  <si>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</si>
  <si>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</si>
  <si>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</si>
  <si>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</si>
  <si>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</si>
  <si>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</si>
  <si>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</si>
  <si>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</si>
  <si>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</si>
  <si>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</si>
  <si>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</si>
  <si>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</si>
  <si>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</si>
  <si>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</si>
  <si>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</si>
  <si>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</si>
  <si>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</si>
  <si>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</si>
  <si>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</si>
  <si>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</si>
  <si>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</si>
  <si>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</si>
  <si>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</si>
  <si>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</si>
  <si>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</si>
  <si>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</si>
  <si>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</si>
  <si>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</si>
  <si>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</si>
  <si>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</si>
  <si>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</si>
  <si>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</si>
  <si>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</si>
  <si>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</si>
  <si>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</si>
  <si>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</si>
  <si>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</si>
  <si>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</si>
  <si>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</si>
  <si>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</si>
  <si>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</si>
  <si>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</si>
  <si>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</si>
  <si>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</si>
  <si>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</si>
  <si>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</si>
  <si>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</si>
  <si>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</si>
  <si>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</si>
  <si>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</si>
  <si>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</si>
  <si>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</si>
  <si>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</si>
  <si>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</si>
  <si>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</si>
  <si>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</si>
  <si>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</si>
  <si>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</si>
  <si>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</si>
  <si>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</si>
  <si>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</si>
  <si>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</si>
  <si>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</si>
  <si>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</si>
  <si>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</si>
  <si>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</si>
  <si>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</si>
  <si>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</si>
  <si>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</si>
  <si>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</si>
  <si>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</si>
  <si>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</si>
  <si>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</si>
  <si>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</si>
  <si>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</si>
  <si>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</si>
  <si>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</si>
  <si>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</si>
  <si>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</si>
  <si>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</si>
  <si>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</si>
  <si>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</si>
  <si>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</si>
  <si>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</si>
  <si>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</si>
  <si>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</si>
  <si>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</si>
  <si>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</si>
  <si>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</si>
  <si>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</si>
  <si>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</si>
  <si>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</si>
  <si>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</si>
  <si>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</si>
  <si>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</si>
  <si>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</si>
  <si>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</si>
  <si>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</si>
  <si>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</si>
  <si>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</si>
  <si>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</si>
  <si>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</si>
  <si>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</si>
  <si>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</si>
  <si>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</si>
  <si>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</si>
  <si>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</si>
  <si>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</si>
  <si>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</si>
  <si>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</si>
  <si>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</si>
  <si>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</si>
  <si>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</si>
  <si>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</si>
  <si>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</si>
  <si>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</si>
  <si>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</si>
  <si>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</si>
  <si>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</si>
  <si>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</si>
  <si>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</si>
  <si>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</si>
  <si>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</si>
  <si>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</si>
  <si>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</si>
  <si>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</si>
  <si>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</si>
  <si>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</si>
  <si>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</si>
  <si>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</si>
  <si>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</si>
  <si>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</si>
  <si>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</si>
  <si>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</si>
  <si>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</si>
  <si>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</si>
  <si>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</si>
  <si>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</si>
  <si>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</si>
  <si>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</si>
  <si>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</si>
  <si>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</si>
  <si>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</si>
  <si>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</si>
  <si>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</si>
  <si>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</si>
  <si>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</si>
  <si>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</si>
  <si>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</si>
  <si>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</si>
  <si>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</si>
  <si>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</si>
  <si>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</si>
  <si>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</si>
  <si>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</si>
  <si>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</si>
  <si>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</si>
  <si>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</si>
  <si>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</si>
  <si>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</si>
  <si>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</si>
  <si>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</si>
  <si>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</si>
  <si>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</si>
  <si>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</si>
  <si>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</si>
  <si>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</si>
  <si>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</si>
  <si>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</si>
  <si>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</si>
  <si>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</si>
  <si>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</si>
  <si>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</si>
  <si>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</si>
  <si>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</si>
  <si>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</si>
  <si>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</si>
  <si>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</si>
  <si>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</si>
  <si>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</si>
  <si>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</si>
  <si>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</si>
  <si>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</si>
  <si>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</si>
  <si>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</si>
  <si>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</si>
  <si>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</si>
  <si>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</si>
  <si>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</si>
  <si>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</si>
  <si>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</si>
  <si>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</si>
  <si>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</si>
  <si>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</si>
  <si>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</si>
  <si>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</si>
  <si>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</si>
  <si>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</si>
  <si>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</si>
  <si>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</si>
  <si>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</si>
  <si>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</si>
  <si>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</si>
  <si>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</si>
  <si>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</si>
  <si>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</si>
  <si>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</si>
  <si>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</si>
  <si>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</si>
  <si>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</si>
  <si>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</si>
  <si>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</si>
  <si>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</si>
  <si>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</si>
  <si>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</si>
  <si>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</si>
  <si>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</si>
  <si>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</si>
  <si>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</si>
  <si>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</si>
  <si>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</si>
  <si>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</si>
  <si>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</si>
  <si>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</si>
  <si>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</si>
  <si>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</si>
  <si>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</si>
  <si>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</si>
  <si>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</si>
  <si>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</si>
  <si>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</si>
  <si>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</si>
  <si>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</si>
  <si>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</si>
  <si>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</si>
  <si>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</si>
  <si>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</si>
  <si>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</si>
  <si>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</si>
  <si>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</si>
  <si>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</si>
  <si>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</si>
  <si>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</si>
  <si>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</si>
  <si>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</si>
  <si>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</si>
  <si>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</si>
  <si>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</si>
  <si>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</si>
  <si>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</si>
  <si>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</si>
  <si>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</si>
  <si>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</si>
  <si>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</si>
  <si>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</si>
  <si>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</si>
  <si>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</si>
  <si>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</si>
  <si>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</si>
  <si>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</si>
  <si>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</si>
  <si>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</si>
  <si>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</si>
  <si>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</si>
  <si>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</si>
  <si>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</si>
  <si>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</si>
  <si>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</si>
  <si>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</si>
  <si>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</si>
  <si>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</si>
  <si>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</si>
  <si>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</si>
  <si>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</si>
  <si>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</si>
  <si>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</si>
  <si>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</si>
  <si>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</si>
  <si>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</si>
  <si>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</si>
  <si>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</si>
  <si>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</si>
  <si>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</si>
  <si>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</si>
  <si>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</si>
  <si>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</si>
  <si>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</si>
  <si>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</si>
  <si>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</si>
  <si>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</si>
  <si>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</si>
  <si>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</si>
  <si>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</si>
  <si>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</si>
  <si>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</si>
  <si>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</si>
  <si>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</si>
  <si>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</si>
  <si>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</si>
  <si>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</si>
  <si>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</si>
  <si>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</si>
  <si>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</si>
  <si>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</si>
  <si>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</si>
  <si>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</si>
  <si>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</si>
  <si>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</si>
  <si>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</si>
  <si>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</si>
  <si>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</si>
  <si>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</si>
  <si>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</si>
  <si>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</si>
  <si>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</si>
  <si>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</si>
  <si>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</si>
  <si>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</si>
  <si>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</si>
  <si>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</si>
  <si>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</si>
  <si>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</si>
  <si>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</si>
  <si>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</si>
  <si>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</si>
  <si>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</si>
  <si>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</si>
  <si>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</si>
  <si>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</si>
  <si>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</si>
  <si>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</si>
  <si>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</si>
  <si>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</si>
  <si>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</si>
  <si>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</si>
  <si>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</si>
  <si>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</si>
  <si>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</si>
  <si>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</si>
  <si>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</si>
  <si>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</si>
  <si>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</si>
  <si>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</si>
  <si>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</si>
  <si>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</si>
  <si>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</si>
  <si>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</si>
  <si>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</si>
  <si>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</si>
  <si>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</si>
  <si>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</si>
  <si>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</si>
  <si>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</si>
  <si>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</si>
  <si>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</si>
  <si>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</si>
  <si>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</si>
  <si>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</si>
  <si>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</si>
  <si>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</si>
  <si>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</si>
  <si>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</si>
  <si>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</si>
  <si>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</si>
  <si>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</si>
  <si>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</si>
  <si>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</si>
  <si>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</si>
  <si>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</si>
  <si>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</si>
  <si>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</si>
  <si>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</si>
  <si>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</si>
  <si>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</si>
  <si>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</si>
  <si>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</si>
  <si>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</si>
  <si>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</si>
  <si>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</si>
  <si>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</si>
  <si>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</si>
  <si>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</si>
  <si>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</si>
  <si>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</si>
  <si>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</si>
  <si>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</si>
  <si>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</si>
  <si>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</si>
  <si>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</si>
  <si>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</si>
  <si>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</si>
  <si>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</si>
  <si>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</si>
  <si>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</si>
  <si>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</si>
  <si>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</si>
  <si>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</si>
  <si>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</si>
  <si>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</si>
  <si>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</si>
  <si>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</si>
  <si>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</si>
  <si>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</si>
  <si>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</si>
  <si>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</si>
  <si>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</si>
  <si>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</si>
  <si>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</si>
  <si>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</si>
  <si>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</si>
  <si>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</si>
  <si>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</si>
  <si>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</si>
  <si>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</si>
  <si>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</si>
  <si>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</si>
  <si>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</si>
  <si>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</si>
  <si>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</si>
  <si>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</si>
  <si>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</si>
  <si>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</si>
  <si>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</si>
  <si>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</si>
  <si>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</si>
  <si>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</si>
  <si>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</si>
  <si>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</si>
  <si>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</si>
  <si>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</si>
  <si>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</si>
  <si>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</si>
  <si>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</si>
  <si>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</si>
  <si>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</si>
  <si>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</si>
  <si>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</si>
  <si>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</si>
  <si>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</si>
  <si>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</si>
  <si>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</si>
  <si>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</si>
  <si>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</si>
  <si>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</si>
  <si>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</si>
  <si>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</si>
  <si>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</si>
  <si>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</si>
  <si>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</si>
  <si>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</si>
  <si>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</si>
  <si>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</si>
  <si>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</si>
  <si>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</si>
  <si>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</si>
  <si>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</si>
  <si>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</si>
  <si>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</si>
  <si>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</si>
  <si>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</si>
  <si>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</si>
  <si>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</si>
  <si>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</si>
  <si>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</si>
  <si>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</si>
  <si>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</si>
  <si>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</si>
  <si>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</si>
  <si>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</si>
  <si>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</si>
  <si>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</si>
  <si>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</si>
  <si>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</si>
  <si>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</si>
  <si>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</si>
  <si>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</si>
  <si>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</si>
  <si>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</si>
  <si>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</si>
  <si>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</si>
  <si>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</si>
  <si>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</si>
  <si>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</si>
  <si>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</si>
  <si>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</si>
  <si>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</si>
  <si>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</si>
  <si>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</si>
  <si>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</si>
  <si>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</si>
  <si>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</si>
  <si>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</si>
  <si>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</si>
  <si>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</si>
  <si>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</si>
  <si>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</si>
  <si>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</si>
  <si>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</si>
  <si>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</si>
  <si>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</si>
  <si>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</si>
  <si>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</si>
  <si>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</si>
  <si>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</si>
  <si>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</si>
  <si>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</si>
  <si>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</si>
  <si>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</si>
  <si>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</si>
  <si>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</si>
  <si>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</si>
  <si>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</si>
  <si>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</si>
  <si>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</si>
  <si>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</si>
  <si>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</si>
  <si>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</si>
  <si>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</si>
  <si>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</si>
  <si>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</si>
  <si>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</si>
  <si>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</si>
  <si>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</si>
  <si>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</si>
  <si>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</si>
  <si>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</si>
  <si>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</si>
  <si>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</si>
  <si>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</si>
  <si>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</si>
  <si>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</si>
  <si>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</si>
  <si>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</si>
  <si>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</si>
  <si>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</si>
  <si>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</si>
  <si>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</si>
  <si>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</si>
  <si>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</si>
  <si>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</si>
  <si>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</si>
  <si>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</si>
  <si>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</si>
  <si>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</si>
  <si>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</si>
  <si>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</si>
  <si>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</si>
  <si>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</si>
  <si>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</si>
  <si>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</si>
  <si>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</si>
  <si>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</si>
  <si>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</si>
  <si>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</si>
  <si>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</si>
  <si>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</si>
  <si>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</si>
  <si>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</si>
  <si>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</si>
  <si>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</si>
  <si>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</si>
  <si>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</si>
  <si>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</si>
  <si>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</si>
  <si>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</si>
  <si>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</si>
  <si>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</si>
  <si>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</si>
  <si>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</si>
  <si>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</si>
  <si>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</si>
  <si>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</si>
  <si>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</si>
  <si>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</si>
  <si>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</si>
  <si>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</si>
  <si>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</si>
  <si>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</si>
  <si>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</si>
  <si>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</si>
  <si>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</si>
  <si>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</si>
  <si>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</si>
  <si>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</si>
  <si>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</si>
  <si>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</si>
  <si>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</si>
  <si>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</si>
  <si>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</si>
  <si>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</si>
  <si>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</si>
  <si>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</si>
  <si>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</si>
  <si>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</si>
  <si>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</si>
  <si>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</si>
  <si>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</si>
  <si>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</si>
  <si>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</si>
  <si>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</si>
  <si>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</si>
  <si>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</si>
  <si>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</si>
  <si>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</si>
  <si>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</si>
  <si>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</si>
  <si>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</si>
  <si>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</si>
  <si>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</si>
  <si>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</si>
  <si>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</si>
  <si>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</si>
  <si>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</si>
  <si>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</si>
  <si>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</si>
  <si>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</si>
  <si>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</si>
  <si>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</si>
  <si>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</si>
  <si>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</si>
  <si>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</si>
  <si>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</si>
  <si>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</si>
  <si>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</si>
  <si>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</si>
  <si>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</si>
  <si>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</si>
  <si>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</si>
  <si>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</si>
  <si>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</si>
  <si>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</si>
  <si>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</si>
  <si>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</si>
  <si>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</si>
  <si>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</si>
  <si>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</si>
  <si>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</si>
  <si>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</si>
  <si>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</si>
  <si>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</si>
  <si>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</si>
  <si>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</si>
  <si>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</si>
  <si>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</si>
  <si>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</si>
  <si>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</si>
  <si>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</si>
  <si>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</si>
  <si>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</si>
  <si>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</si>
  <si>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</si>
  <si>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</si>
  <si>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</si>
  <si>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</si>
  <si>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</si>
  <si>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</si>
  <si>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</si>
  <si>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</si>
  <si>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</si>
  <si>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</si>
  <si>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</si>
  <si>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</si>
  <si>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</si>
  <si>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</si>
  <si>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</si>
  <si>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</si>
  <si>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</si>
  <si>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</si>
  <si>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</si>
  <si>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</si>
  <si>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</si>
  <si>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</si>
  <si>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</si>
  <si>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</si>
  <si>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</si>
  <si>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</si>
  <si>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</si>
  <si>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</si>
  <si>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</si>
  <si>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</si>
  <si>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</si>
  <si>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</si>
  <si>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</si>
  <si>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</si>
  <si>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</si>
  <si>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</si>
  <si>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</si>
  <si>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</si>
  <si>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</si>
  <si>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</si>
  <si>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</si>
  <si>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</si>
  <si>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</si>
  <si>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</si>
  <si>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</si>
  <si>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</si>
  <si>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</si>
  <si>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</si>
  <si>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</si>
  <si>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</si>
  <si>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</si>
  <si>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</si>
  <si>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</si>
  <si>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</si>
  <si>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</si>
  <si>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</si>
  <si>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</si>
  <si>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</si>
  <si>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</si>
  <si>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</si>
  <si>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</si>
  <si>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</si>
  <si>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</si>
  <si>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</si>
  <si>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</si>
  <si>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</si>
  <si>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</si>
  <si>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</si>
  <si>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</si>
  <si>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</si>
  <si>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</si>
  <si>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</si>
  <si>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</si>
  <si>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</si>
  <si>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</si>
  <si>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</si>
  <si>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</si>
  <si>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</si>
  <si>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</si>
  <si>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</si>
  <si>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</si>
  <si>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</si>
  <si>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</si>
  <si>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</si>
  <si>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</si>
  <si>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</si>
  <si>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</si>
  <si>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</si>
  <si>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</si>
  <si>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</si>
  <si>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</si>
  <si>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</si>
  <si>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</si>
  <si>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</si>
  <si>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</si>
  <si>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</si>
  <si>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</si>
  <si>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</si>
  <si>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</si>
  <si>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</si>
  <si>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</si>
  <si>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</si>
  <si>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</si>
  <si>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</si>
  <si>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</si>
  <si>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</si>
  <si>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</si>
  <si>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</si>
  <si>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</si>
  <si>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</si>
  <si>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</si>
  <si>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</si>
  <si>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</si>
  <si>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</si>
  <si>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</si>
  <si>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</si>
  <si>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</si>
  <si>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</si>
  <si>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</si>
  <si>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</si>
  <si>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</si>
  <si>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</si>
  <si>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</si>
  <si>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</si>
  <si>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</si>
  <si>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</si>
  <si>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</si>
  <si>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</si>
  <si>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</si>
  <si>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</si>
  <si>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</si>
  <si>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</si>
  <si>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</si>
  <si>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</si>
  <si>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</si>
  <si>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</si>
  <si>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</si>
  <si>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</si>
  <si>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</si>
  <si>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</si>
  <si>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</si>
  <si>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</si>
  <si>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</si>
  <si>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</si>
  <si>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</si>
  <si>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</si>
  <si>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</si>
  <si>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</si>
  <si>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</si>
  <si>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</si>
  <si>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</si>
  <si>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</si>
  <si>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</si>
  <si>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</si>
  <si>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</si>
  <si>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</si>
  <si>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</si>
  <si>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</si>
  <si>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</si>
  <si>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</si>
  <si>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</si>
  <si>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</si>
  <si>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</si>
  <si>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</si>
  <si>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</si>
  <si>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</si>
  <si>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</si>
  <si>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</si>
  <si>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</si>
  <si>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</si>
  <si>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</si>
  <si>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</si>
  <si>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</si>
  <si>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</si>
  <si>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</si>
  <si>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</si>
  <si>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</si>
  <si>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</si>
  <si>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</si>
  <si>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</si>
  <si>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</si>
  <si>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</si>
  <si>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</si>
  <si>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</si>
  <si>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</si>
  <si>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</si>
  <si>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</si>
  <si>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</si>
  <si>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</si>
  <si>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</si>
  <si>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</si>
  <si>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</si>
  <si>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</si>
  <si>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</si>
  <si>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</si>
  <si>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</si>
  <si>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</si>
  <si>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</si>
  <si>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</si>
  <si>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</si>
  <si>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</si>
  <si>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</si>
  <si>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</si>
  <si>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</si>
  <si>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</si>
  <si>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</si>
  <si>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</si>
  <si>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</si>
  <si>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</si>
  <si>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</si>
  <si>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</si>
  <si>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</si>
  <si>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</si>
  <si>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</si>
  <si>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</si>
  <si>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</si>
  <si>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</si>
  <si>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</si>
  <si>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</si>
  <si>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</si>
  <si>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</si>
  <si>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</si>
  <si>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</si>
  <si>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</si>
  <si>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</si>
  <si>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</si>
  <si>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</si>
  <si>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</si>
  <si>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</si>
  <si>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</si>
  <si>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</si>
  <si>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</si>
  <si>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</si>
  <si>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</si>
  <si>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</si>
  <si>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</si>
  <si>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</si>
  <si>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</si>
  <si>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</si>
  <si>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</si>
  <si>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</si>
  <si>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</si>
  <si>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</si>
  <si>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</si>
  <si>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</si>
  <si>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</si>
  <si>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</si>
  <si>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</si>
  <si>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</si>
  <si>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</si>
  <si>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</si>
  <si>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</si>
  <si>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</si>
  <si>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</si>
  <si>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</si>
  <si>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</si>
  <si>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</si>
  <si>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</si>
  <si>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</si>
  <si>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</si>
  <si>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</si>
  <si>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</si>
  <si>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</si>
  <si>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</si>
  <si>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</si>
  <si>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</si>
  <si>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</si>
  <si>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</si>
  <si>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</si>
  <si>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</si>
  <si>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</si>
  <si>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</si>
  <si>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</si>
  <si>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</si>
  <si>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</si>
  <si>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</si>
  <si>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</si>
  <si>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</si>
  <si>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</si>
  <si>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</si>
  <si>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</si>
  <si>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</si>
  <si>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</si>
  <si>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</si>
  <si>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</si>
  <si>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</si>
  <si>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</si>
  <si>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</si>
  <si>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</si>
  <si>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</si>
  <si>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</si>
  <si>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</si>
  <si>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</si>
  <si>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</si>
  <si>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</si>
  <si>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</si>
  <si>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</si>
  <si>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</si>
  <si>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</si>
  <si>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</si>
  <si>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</si>
  <si>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</si>
  <si>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</si>
  <si>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</si>
  <si>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</si>
  <si>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</si>
  <si>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</si>
  <si>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</si>
  <si>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</si>
  <si>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</si>
  <si>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</si>
  <si>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</si>
  <si>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</si>
  <si>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</si>
  <si>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</si>
  <si>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</si>
  <si>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</si>
  <si>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</si>
  <si>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</si>
  <si>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</si>
  <si>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</si>
  <si>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</si>
  <si>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</si>
  <si>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</si>
  <si>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</si>
  <si>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</si>
  <si>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</si>
  <si>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</si>
  <si>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</si>
  <si>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</si>
  <si>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</si>
  <si>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</si>
  <si>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</si>
  <si>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</si>
  <si>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</si>
  <si>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</si>
  <si>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</si>
  <si>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</si>
  <si>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</si>
  <si>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</si>
  <si>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</si>
  <si>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</si>
  <si>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</si>
  <si>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</si>
  <si>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</si>
  <si>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</si>
  <si>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</si>
  <si>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</si>
  <si>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</si>
  <si>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</si>
  <si>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</si>
  <si>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</si>
  <si>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</si>
  <si>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</si>
  <si>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</si>
  <si>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</si>
  <si>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</si>
  <si>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</si>
  <si>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</si>
  <si>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</si>
  <si>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</si>
  <si>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</si>
  <si>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</si>
  <si>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</si>
  <si>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</si>
  <si>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</si>
  <si>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</si>
  <si>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</si>
  <si>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</si>
  <si>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</si>
  <si>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</si>
  <si>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</si>
  <si>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</si>
  <si>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</si>
  <si>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</si>
  <si>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</si>
  <si>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</si>
  <si>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</si>
  <si>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</si>
  <si>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</si>
  <si>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</si>
  <si>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</si>
  <si>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</si>
  <si>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</si>
  <si>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</si>
  <si>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</si>
  <si>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</si>
  <si>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</si>
  <si>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</si>
  <si>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</si>
  <si>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</si>
  <si>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</si>
  <si>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</si>
  <si>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</si>
  <si>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</si>
  <si>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</si>
  <si>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</si>
  <si>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</si>
  <si>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</si>
  <si>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</si>
  <si>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</si>
  <si>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</si>
  <si>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</si>
  <si>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</si>
  <si>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</si>
  <si>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</si>
  <si>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</si>
  <si>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</si>
  <si>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</si>
  <si>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</si>
  <si>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</si>
  <si>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</si>
  <si>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</si>
  <si>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</si>
  <si>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</si>
  <si>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</si>
  <si>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</si>
  <si>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</si>
  <si>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</si>
  <si>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</si>
  <si>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</si>
  <si>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</si>
  <si>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</si>
  <si>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</si>
  <si>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</si>
  <si>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</si>
  <si>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</si>
  <si>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</si>
  <si>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</si>
  <si>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</si>
  <si>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</si>
  <si>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</si>
  <si>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</si>
  <si>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</si>
  <si>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</si>
  <si>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</si>
  <si>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</si>
  <si>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</si>
  <si>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</si>
  <si>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</si>
  <si>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</si>
  <si>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</si>
  <si>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</si>
  <si>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</si>
  <si>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</si>
  <si>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</si>
  <si>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</si>
  <si>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</si>
  <si>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</si>
  <si>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</si>
  <si>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</si>
  <si>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</si>
  <si>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</si>
  <si>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</si>
  <si>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</si>
  <si>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</si>
  <si>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</si>
  <si>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</si>
  <si>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</si>
  <si>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</si>
  <si>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</si>
  <si>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</si>
  <si>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</si>
  <si>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</si>
  <si>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</si>
  <si>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</si>
  <si>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</si>
  <si>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</si>
  <si>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</si>
  <si>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</si>
  <si>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</si>
  <si>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</si>
  <si>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</si>
  <si>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</si>
  <si>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</si>
  <si>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</si>
  <si>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</si>
  <si>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</si>
  <si>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</si>
  <si>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</si>
  <si>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</si>
  <si>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</si>
  <si>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</si>
  <si>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</si>
  <si>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</si>
  <si>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</si>
  <si>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</si>
  <si>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</si>
  <si>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</si>
  <si>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</si>
  <si>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</si>
  <si>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</si>
  <si>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</si>
  <si>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</si>
  <si>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</si>
  <si>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</si>
  <si>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</si>
  <si>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</si>
  <si>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</si>
  <si>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</si>
  <si>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</si>
  <si>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</si>
  <si>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</si>
  <si>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</si>
  <si>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</si>
  <si>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</si>
  <si>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</si>
  <si>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</si>
  <si>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</si>
  <si>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</si>
  <si>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</si>
  <si>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</si>
  <si>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</si>
  <si>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</si>
  <si>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</si>
  <si>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</si>
  <si>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</si>
  <si>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</si>
  <si>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</si>
  <si>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</si>
  <si>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</si>
  <si>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</si>
  <si>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</si>
  <si>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</si>
  <si>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</si>
  <si>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</si>
  <si>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</si>
  <si>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</si>
  <si>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</si>
  <si>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</si>
  <si>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</si>
  <si>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</si>
  <si>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</si>
  <si>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</si>
  <si>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</si>
  <si>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</si>
  <si>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</si>
  <si>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</si>
  <si>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</si>
  <si>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</si>
  <si>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</si>
  <si>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</si>
  <si>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</si>
  <si>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</si>
  <si>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</si>
  <si>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</si>
  <si>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</si>
  <si>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</si>
  <si>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</si>
  <si>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</si>
  <si>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</si>
  <si>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</si>
  <si>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</si>
  <si>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</si>
  <si>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</si>
  <si>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</si>
  <si>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</si>
  <si>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</si>
  <si>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</si>
  <si>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</si>
  <si>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</si>
  <si>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</si>
  <si>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</si>
  <si>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</si>
  <si>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</si>
  <si>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</si>
  <si>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</si>
  <si>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</si>
  <si>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</si>
  <si>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</si>
  <si>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</si>
  <si>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</si>
  <si>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</si>
  <si>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</si>
  <si>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</si>
  <si>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</si>
  <si>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</si>
  <si>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</si>
  <si>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</si>
  <si>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</si>
  <si>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</si>
  <si>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</si>
  <si>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</si>
  <si>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</si>
  <si>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</si>
  <si>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</si>
  <si>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</si>
  <si>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</si>
  <si>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</si>
  <si>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</si>
  <si>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</si>
  <si>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</si>
  <si>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</si>
  <si>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</si>
  <si>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</si>
  <si>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</si>
  <si>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</si>
  <si>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</si>
  <si>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</si>
  <si>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</si>
  <si>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</si>
  <si>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</si>
  <si>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</si>
  <si>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</si>
  <si>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</si>
  <si>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</si>
  <si>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</si>
  <si>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</si>
  <si>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</si>
  <si>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</si>
  <si>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</si>
  <si>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</si>
  <si>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</si>
  <si>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</si>
  <si>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</si>
  <si>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</si>
  <si>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</si>
  <si>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</si>
  <si>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</si>
  <si>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</si>
  <si>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</si>
  <si>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</si>
  <si>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</si>
  <si>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</si>
  <si>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</si>
  <si>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</si>
  <si>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</si>
  <si>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</si>
  <si>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</si>
  <si>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</si>
  <si>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</si>
  <si>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</si>
  <si>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</si>
  <si>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</si>
  <si>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</si>
  <si>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</si>
  <si>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</si>
  <si>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</si>
  <si>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</si>
  <si>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</si>
  <si>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</si>
  <si>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</si>
  <si>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</si>
  <si>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</si>
  <si>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</si>
  <si>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</si>
  <si>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</si>
  <si>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</si>
  <si>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</si>
  <si>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</si>
  <si>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</si>
  <si>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</si>
  <si>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</si>
  <si>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</si>
  <si>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</si>
  <si>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</si>
  <si>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</si>
  <si>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</si>
  <si>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</si>
  <si>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</si>
  <si>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</si>
  <si>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</si>
  <si>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</si>
  <si>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</si>
  <si>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</si>
  <si>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</si>
  <si>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</si>
  <si>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</si>
  <si>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</si>
  <si>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</si>
  <si>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</si>
  <si>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</si>
  <si>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</si>
  <si>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</si>
  <si>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</si>
  <si>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</si>
  <si>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</si>
  <si>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</si>
  <si>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</si>
  <si>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</si>
  <si>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</si>
  <si>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</si>
  <si>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</si>
  <si>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</si>
  <si>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</si>
  <si>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</si>
  <si>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</si>
  <si>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</si>
  <si>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</si>
  <si>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</si>
  <si>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</si>
  <si>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</si>
  <si>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</si>
  <si>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</si>
  <si>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</si>
  <si>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</si>
  <si>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</si>
  <si>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</si>
  <si>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</si>
  <si>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</si>
  <si>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</si>
  <si>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</si>
  <si>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</si>
  <si>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</si>
  <si>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</si>
  <si>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</si>
  <si>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</si>
  <si>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</si>
  <si>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</si>
  <si>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</si>
  <si>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</si>
  <si>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</si>
  <si>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</si>
  <si>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</si>
  <si>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</si>
  <si>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</si>
  <si>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</si>
  <si>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</si>
  <si>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</si>
  <si>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</si>
  <si>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</si>
  <si>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</si>
  <si>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</si>
  <si>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</si>
  <si>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</si>
  <si>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</si>
  <si>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</si>
  <si>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</si>
  <si>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</si>
  <si>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</si>
  <si>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</si>
  <si>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</si>
  <si>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</si>
  <si>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</si>
  <si>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</si>
  <si>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</si>
  <si>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</si>
  <si>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</si>
  <si>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</si>
  <si>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</si>
  <si>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</si>
  <si>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</si>
  <si>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</si>
  <si>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</si>
  <si>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</si>
  <si>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</si>
  <si>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</si>
  <si>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</si>
  <si>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</si>
  <si>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</si>
  <si>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</si>
  <si>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</si>
  <si>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</si>
  <si>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</si>
  <si>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</si>
  <si>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</si>
  <si>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</si>
  <si>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</si>
  <si>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</si>
  <si>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</si>
  <si>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</si>
  <si>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</si>
  <si>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</si>
  <si>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</si>
  <si>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</si>
  <si>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</si>
  <si>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</si>
  <si>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</si>
  <si>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</si>
  <si>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</si>
  <si>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</si>
  <si>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</si>
  <si>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</si>
  <si>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</si>
  <si>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</si>
  <si>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</si>
  <si>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</si>
  <si>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</si>
  <si>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</si>
  <si>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</si>
  <si>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</si>
  <si>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</si>
  <si>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</si>
  <si>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</si>
  <si>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</si>
  <si>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</si>
  <si>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</si>
  <si>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</si>
  <si>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</si>
  <si>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</si>
  <si>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</si>
  <si>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</si>
  <si>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</si>
  <si>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</si>
  <si>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</si>
  <si>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</si>
  <si>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</si>
  <si>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</si>
  <si>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</si>
  <si>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</si>
  <si>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</si>
  <si>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</si>
  <si>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</si>
  <si>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</si>
  <si>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</si>
  <si>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</si>
  <si>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</si>
  <si>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</si>
  <si>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</si>
  <si>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</si>
  <si>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</si>
  <si>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</si>
  <si>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</si>
  <si>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</si>
  <si>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</si>
  <si>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</si>
  <si>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</si>
  <si>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</si>
  <si>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</si>
  <si>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</si>
  <si>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</si>
  <si>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</si>
  <si>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</si>
  <si>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</si>
  <si>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</si>
  <si>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</si>
  <si>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</si>
  <si>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</si>
  <si>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</si>
  <si>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</si>
  <si>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</si>
  <si>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</si>
  <si>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</si>
  <si>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</si>
  <si>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</si>
  <si>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</si>
  <si>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</si>
  <si>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</si>
  <si>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</si>
  <si>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</si>
  <si>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</si>
  <si>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</si>
  <si>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</si>
  <si>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</si>
  <si>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</si>
  <si>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</si>
  <si>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</si>
  <si>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</si>
  <si>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</si>
  <si>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</si>
  <si>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</si>
  <si>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</si>
  <si>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</si>
  <si>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</si>
  <si>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</si>
  <si>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</si>
  <si>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</si>
  <si>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</si>
  <si>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</si>
  <si>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</si>
  <si>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</si>
  <si>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</si>
  <si>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</si>
  <si>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</si>
  <si>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</si>
  <si>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</si>
  <si>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</si>
  <si>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</si>
  <si>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</si>
  <si>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</si>
  <si>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</si>
  <si>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</si>
  <si>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</si>
  <si>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</si>
  <si>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</si>
  <si>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</si>
  <si>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</si>
  <si>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</si>
  <si>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</si>
  <si>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</si>
  <si>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</si>
  <si>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</si>
  <si>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</si>
  <si>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</si>
  <si>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</si>
  <si>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</si>
  <si>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</si>
  <si>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</si>
  <si>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</si>
  <si>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</si>
  <si>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</si>
  <si>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</si>
  <si>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</si>
  <si>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</si>
  <si>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</si>
  <si>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</si>
  <si>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</si>
  <si>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</si>
  <si>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</si>
  <si>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</si>
  <si>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</si>
  <si>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</si>
  <si>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</si>
  <si>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</si>
  <si>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</si>
  <si>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</si>
  <si>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</si>
  <si>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</si>
  <si>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</si>
  <si>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</si>
  <si>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</si>
  <si>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</si>
  <si>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</si>
  <si>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</si>
  <si>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</si>
  <si>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</si>
  <si>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</si>
  <si>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</si>
  <si>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</si>
  <si>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</si>
  <si>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</si>
  <si>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</si>
  <si>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</si>
  <si>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</si>
  <si>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</si>
  <si>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</si>
  <si>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</si>
  <si>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</si>
  <si>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</si>
  <si>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</si>
  <si>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</si>
  <si>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</si>
  <si>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</si>
  <si>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</si>
  <si>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</si>
  <si>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</si>
  <si>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</si>
  <si>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</si>
  <si>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</si>
  <si>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</si>
  <si>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</si>
  <si>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</si>
  <si>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</si>
  <si>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</si>
  <si>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</si>
  <si>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</si>
  <si>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</si>
  <si>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</si>
  <si>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</si>
  <si>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</si>
  <si>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</si>
  <si>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</si>
  <si>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</si>
  <si>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</si>
  <si>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</si>
  <si>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</si>
  <si>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</si>
  <si>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</si>
  <si>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</si>
  <si>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</si>
  <si>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</si>
  <si>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</si>
  <si>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</si>
  <si>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</si>
  <si>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</si>
  <si>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</si>
  <si>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</si>
  <si>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</si>
  <si>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</si>
  <si>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</si>
  <si>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</si>
  <si>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</si>
  <si>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</si>
  <si>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</si>
  <si>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</si>
  <si>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</si>
  <si>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</si>
  <si>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</si>
  <si>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</si>
  <si>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</si>
  <si>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</si>
  <si>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</si>
  <si>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</si>
  <si>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</si>
  <si>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</si>
  <si>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</si>
  <si>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</si>
  <si>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</si>
  <si>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</si>
  <si>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</si>
  <si>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</si>
  <si>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</si>
  <si>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</si>
  <si>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</si>
  <si>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</si>
  <si>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</si>
  <si>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</si>
  <si>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</si>
  <si>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</si>
  <si>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</si>
  <si>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</si>
  <si>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</si>
  <si>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</si>
  <si>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</si>
  <si>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</si>
  <si>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</si>
  <si>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</si>
  <si>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</si>
  <si>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</si>
  <si>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</si>
  <si>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</si>
  <si>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</si>
  <si>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</si>
  <si>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</si>
  <si>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</si>
  <si>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</si>
  <si>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</si>
  <si>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</si>
  <si>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</si>
  <si>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</si>
  <si>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</si>
  <si>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</si>
  <si>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</si>
  <si>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</si>
  <si>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</si>
  <si>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</si>
  <si>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</si>
  <si>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</si>
  <si>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</si>
  <si>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</si>
  <si>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</si>
  <si>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</si>
  <si>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</si>
  <si>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</si>
  <si>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</si>
  <si>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</si>
  <si>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</si>
  <si>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</si>
  <si>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</si>
  <si>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</si>
  <si>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</si>
  <si>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</si>
  <si>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</si>
  <si>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</si>
  <si>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</si>
  <si>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</si>
  <si>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</si>
  <si>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</si>
  <si>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</si>
  <si>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</si>
  <si>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</si>
  <si>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</si>
  <si>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</si>
  <si>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</si>
  <si>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</si>
  <si>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</si>
  <si>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</si>
  <si>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</si>
  <si>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</si>
  <si>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</si>
  <si>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</si>
  <si>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</si>
  <si>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</si>
  <si>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</si>
  <si>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</si>
  <si>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</si>
  <si>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</si>
  <si>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</si>
  <si>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</si>
  <si>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</si>
  <si>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</si>
  <si>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</si>
  <si>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</si>
  <si>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</si>
  <si>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</si>
  <si>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</si>
  <si>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</si>
  <si>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</si>
  <si>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</si>
  <si>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</si>
  <si>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</si>
  <si>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</si>
  <si>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</si>
  <si>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</si>
  <si>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</si>
  <si>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</si>
  <si>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</si>
  <si>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</si>
  <si>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</si>
  <si>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</si>
  <si>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</si>
  <si>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</si>
  <si>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</si>
  <si>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</si>
  <si>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</si>
  <si>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</si>
  <si>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</si>
  <si>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</si>
  <si>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</si>
  <si>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</si>
  <si>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</si>
  <si>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</si>
  <si>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</si>
  <si>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</si>
  <si>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</si>
  <si>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</si>
  <si>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</si>
  <si>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</si>
  <si>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</si>
  <si>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</si>
  <si>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</si>
  <si>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</si>
  <si>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</si>
  <si>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</si>
  <si>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</si>
  <si>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</si>
  <si>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</si>
  <si>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</si>
  <si>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</si>
  <si>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</si>
  <si>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</si>
  <si>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</si>
  <si>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</si>
  <si>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</si>
  <si>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</si>
  <si>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</si>
  <si>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</si>
  <si>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</si>
  <si>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</si>
  <si>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</si>
  <si>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</si>
  <si>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</si>
  <si>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</si>
  <si>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</si>
  <si>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</si>
  <si>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</si>
  <si>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</si>
  <si>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</si>
  <si>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</si>
  <si>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</si>
  <si>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</si>
  <si>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</si>
  <si>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</si>
  <si>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</si>
  <si>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</si>
  <si>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</si>
  <si>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</si>
  <si>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</si>
  <si>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</si>
  <si>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</si>
  <si>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</si>
  <si>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</si>
  <si>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</si>
  <si>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</si>
  <si>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</si>
  <si>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</si>
  <si>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</si>
  <si>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</si>
  <si>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</si>
  <si>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</si>
  <si>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</si>
  <si>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</si>
  <si>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</si>
  <si>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</si>
  <si>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</si>
  <si>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</si>
  <si>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</si>
  <si>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</si>
  <si>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</si>
  <si>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</si>
  <si>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</si>
  <si>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</si>
  <si>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</si>
  <si>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</si>
  <si>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</si>
  <si>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</si>
  <si>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</si>
  <si>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</si>
  <si>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</si>
  <si>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</si>
  <si>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</si>
  <si>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</si>
  <si>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</si>
  <si>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</si>
  <si>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</si>
  <si>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</si>
  <si>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</si>
  <si>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</si>
  <si>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</si>
  <si>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</si>
  <si>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</si>
  <si>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</si>
  <si>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</si>
  <si>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</si>
  <si>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</si>
  <si>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</si>
  <si>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</si>
  <si>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</si>
  <si>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</si>
  <si>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</si>
  <si>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</si>
  <si>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</si>
  <si>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</si>
  <si>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</si>
  <si>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</si>
  <si>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</si>
  <si>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</si>
  <si>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</si>
  <si>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</si>
  <si>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</si>
  <si>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</si>
  <si>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</si>
  <si>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</si>
  <si>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</si>
  <si>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</si>
  <si>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</si>
  <si>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</si>
  <si>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</si>
  <si>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</si>
  <si>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</si>
  <si>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</si>
  <si>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</si>
  <si>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</si>
  <si>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</si>
  <si>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</si>
  <si>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</si>
  <si>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</si>
  <si>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</si>
  <si>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</si>
  <si>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</si>
  <si>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</si>
  <si>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</si>
  <si>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</si>
  <si>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</si>
  <si>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</si>
  <si>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</si>
  <si>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</si>
  <si>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</si>
  <si>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</si>
  <si>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</si>
  <si>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</si>
  <si>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</si>
  <si>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</si>
  <si>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</si>
  <si>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</si>
  <si>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</si>
  <si>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</si>
  <si>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</si>
  <si>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</si>
  <si>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</si>
  <si>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</si>
  <si>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</si>
  <si>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</si>
  <si>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</si>
  <si>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</si>
  <si>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</si>
  <si>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</si>
  <si>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</si>
  <si>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</si>
  <si>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</si>
  <si>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</si>
  <si>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</si>
  <si>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</si>
  <si>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</si>
  <si>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</si>
  <si>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</si>
  <si>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</si>
  <si>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</si>
  <si>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</si>
  <si>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</si>
  <si>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</si>
  <si>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</si>
  <si>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</si>
  <si>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</si>
  <si>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</si>
  <si>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</si>
  <si>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</si>
  <si>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</si>
  <si>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</si>
  <si>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</si>
  <si>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</si>
  <si>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</si>
  <si>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</si>
  <si>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</si>
  <si>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</si>
  <si>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</si>
  <si>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</si>
  <si>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</si>
  <si>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</si>
  <si>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</si>
  <si>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</si>
  <si>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</si>
  <si>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</si>
  <si>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</si>
  <si>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</si>
  <si>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</si>
  <si>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</si>
  <si>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</si>
  <si>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</si>
  <si>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</si>
  <si>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</si>
  <si>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</si>
  <si>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</si>
  <si>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</si>
  <si>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</si>
  <si>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</si>
  <si>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</si>
  <si>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</si>
  <si>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</si>
  <si>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</si>
  <si>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</si>
  <si>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</si>
  <si>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</si>
  <si>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</si>
  <si>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</si>
  <si>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</si>
  <si>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</si>
  <si>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</si>
  <si>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</si>
  <si>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</si>
  <si>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</si>
  <si>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</si>
  <si>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</si>
  <si>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</si>
  <si>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</si>
  <si>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</si>
  <si>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</si>
  <si>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</si>
  <si>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</si>
  <si>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</si>
  <si>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</si>
  <si>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</si>
  <si>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</si>
  <si>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</si>
  <si>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</si>
  <si>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</si>
  <si>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</si>
  <si>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</si>
  <si>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</si>
  <si>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</si>
  <si>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</si>
  <si>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</si>
  <si>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</si>
  <si>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</si>
  <si>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</si>
  <si>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</si>
  <si>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</si>
  <si>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</si>
  <si>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</si>
  <si>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</si>
  <si>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</si>
  <si>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</si>
  <si>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</si>
  <si>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</si>
  <si>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</si>
  <si>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</si>
  <si>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</si>
  <si>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</si>
  <si>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</si>
  <si>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</si>
  <si>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</si>
  <si>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</si>
  <si>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</si>
  <si>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</si>
  <si>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</si>
  <si>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</si>
  <si>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</si>
  <si>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</si>
  <si>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</si>
  <si>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</si>
  <si>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</si>
  <si>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</si>
  <si>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</si>
  <si>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</si>
  <si>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</si>
  <si>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</si>
  <si>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</si>
  <si>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</si>
  <si>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</si>
  <si>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</si>
  <si>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</si>
  <si>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</si>
  <si>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</si>
  <si>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</si>
  <si>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</si>
  <si>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</si>
  <si>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</si>
  <si>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</si>
  <si>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</si>
  <si>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</si>
  <si>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</si>
  <si>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</si>
  <si>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</si>
  <si>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</si>
  <si>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</si>
  <si>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</si>
  <si>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</si>
  <si>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</si>
  <si>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</si>
  <si>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</si>
  <si>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</si>
  <si>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</si>
  <si>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</si>
  <si>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</si>
  <si>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</si>
  <si>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</si>
  <si>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</si>
  <si>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</si>
  <si>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</si>
  <si>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</si>
  <si>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</si>
  <si>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</si>
  <si>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</si>
  <si>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</si>
  <si>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</si>
  <si>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</si>
  <si>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</si>
  <si>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</si>
  <si>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</si>
  <si>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</si>
  <si>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</si>
  <si>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</si>
  <si>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</si>
  <si>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</si>
  <si>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</si>
  <si>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</si>
  <si>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</si>
  <si>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</si>
  <si>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</si>
  <si>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</si>
  <si>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</si>
  <si>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</si>
  <si>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</si>
  <si>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</si>
  <si>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</si>
  <si>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</si>
  <si>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</si>
  <si>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</si>
  <si>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</si>
  <si>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</si>
  <si>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</si>
  <si>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</si>
  <si>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</si>
  <si>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</si>
  <si>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</si>
  <si>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</si>
  <si>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</si>
  <si>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</si>
  <si>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</si>
  <si>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</si>
  <si>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</si>
  <si>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</si>
  <si>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</si>
  <si>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</si>
  <si>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</si>
  <si>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</si>
  <si>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</si>
  <si>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</si>
  <si>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</si>
  <si>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</si>
  <si>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</si>
  <si>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</si>
  <si>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</si>
  <si>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</si>
  <si>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</si>
  <si>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</si>
  <si>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</si>
  <si>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</si>
  <si>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</si>
  <si>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</si>
  <si>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</si>
  <si>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</si>
  <si>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</si>
  <si>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</si>
  <si>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</si>
  <si>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</si>
  <si>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</si>
  <si>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</si>
  <si>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</si>
  <si>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</si>
  <si>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</si>
  <si>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</si>
  <si>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</si>
  <si>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</si>
  <si>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</si>
  <si>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</si>
  <si>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</si>
  <si>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</si>
  <si>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</si>
  <si>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</si>
  <si>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</si>
  <si>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</si>
  <si>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</si>
  <si>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</si>
  <si>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</si>
  <si>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</si>
  <si>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</si>
  <si>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</si>
  <si>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</si>
  <si>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</si>
  <si>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</si>
  <si>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</si>
  <si>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</si>
  <si>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</si>
  <si>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</si>
  <si>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</si>
  <si>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</si>
  <si>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</si>
  <si>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</si>
  <si>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</si>
  <si>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</si>
  <si>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</si>
  <si>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</si>
  <si>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</si>
  <si>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</si>
  <si>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</si>
  <si>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</si>
  <si>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</si>
  <si>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</si>
  <si>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</si>
  <si>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</si>
  <si>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</si>
  <si>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</si>
  <si>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</si>
  <si>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</si>
  <si>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</si>
  <si>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</si>
  <si>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</si>
  <si>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</si>
  <si>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</si>
  <si>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</si>
  <si>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</si>
  <si>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</si>
  <si>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</si>
  <si>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</si>
  <si>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</si>
  <si>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</si>
  <si>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</si>
  <si>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</si>
  <si>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</si>
  <si>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</si>
  <si>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</si>
  <si>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</si>
  <si>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</si>
  <si>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</si>
  <si>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</si>
  <si>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</si>
  <si>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</si>
  <si>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</si>
  <si>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</si>
  <si>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</si>
  <si>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</si>
  <si>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</si>
  <si>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</si>
  <si>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</si>
  <si>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</si>
  <si>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</si>
  <si>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</si>
  <si>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</si>
  <si>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</si>
  <si>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</si>
  <si>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</si>
  <si>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</si>
  <si>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</si>
  <si>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</si>
  <si>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</si>
  <si>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</si>
  <si>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</si>
  <si>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</si>
  <si>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</si>
  <si>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</si>
  <si>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</si>
  <si>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</si>
  <si>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</si>
  <si>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</si>
  <si>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</si>
  <si>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</si>
  <si>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</si>
  <si>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</si>
  <si>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</si>
  <si>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</si>
  <si>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</si>
  <si>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</si>
  <si>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</si>
  <si>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</si>
  <si>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</si>
  <si>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</si>
  <si>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</si>
  <si>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</si>
  <si>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</si>
  <si>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</si>
  <si>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</si>
  <si>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</si>
  <si>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</si>
  <si>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</si>
  <si>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</si>
  <si>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</si>
  <si>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</si>
  <si>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</si>
  <si>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</si>
  <si>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</si>
  <si>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</si>
  <si>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</si>
  <si>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</si>
  <si>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</si>
  <si>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</si>
  <si>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</si>
  <si>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</si>
  <si>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</si>
  <si>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</si>
  <si>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</si>
  <si>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</si>
  <si>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</si>
  <si>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</si>
  <si>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</si>
  <si>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</si>
  <si>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</si>
  <si>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</si>
  <si>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</si>
  <si>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</si>
  <si>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</si>
  <si>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</si>
  <si>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</si>
  <si>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</si>
  <si>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</si>
  <si>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</si>
  <si>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</si>
  <si>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</si>
  <si>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</si>
  <si>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</si>
  <si>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</si>
  <si>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</si>
  <si>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</si>
  <si>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</si>
  <si>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</si>
  <si>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</si>
  <si>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</si>
  <si>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</si>
  <si>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</si>
  <si>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</si>
  <si>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</si>
  <si>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</si>
  <si>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</si>
  <si>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</si>
  <si>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</si>
  <si>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</si>
  <si>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</si>
  <si>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</si>
  <si>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</si>
  <si>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</si>
  <si>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</si>
  <si>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</si>
  <si>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</si>
  <si>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</si>
  <si>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</si>
  <si>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</si>
  <si>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</si>
  <si>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</si>
  <si>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</si>
  <si>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</si>
  <si>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</si>
  <si>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</si>
  <si>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</si>
  <si>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</si>
  <si>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</si>
  <si>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</si>
  <si>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</si>
  <si>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</si>
  <si>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</si>
  <si>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</si>
  <si>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</si>
  <si>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</si>
  <si>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</si>
  <si>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</si>
  <si>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</si>
  <si>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</si>
  <si>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</si>
  <si>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</si>
  <si>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</si>
  <si>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</si>
  <si>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</si>
  <si>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</si>
  <si>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</si>
  <si>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</si>
  <si>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</si>
  <si>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</si>
  <si>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</si>
  <si>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</si>
  <si>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</si>
  <si>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</si>
  <si>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</si>
  <si>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</si>
  <si>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</si>
  <si>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</si>
  <si>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</si>
  <si>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</si>
  <si>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</si>
  <si>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</si>
  <si>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</si>
  <si>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</si>
  <si>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</si>
  <si>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</si>
  <si>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</si>
  <si>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</si>
  <si>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</si>
  <si>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</si>
  <si>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</si>
  <si>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</si>
  <si>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</si>
  <si>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</si>
  <si>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</si>
  <si>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</si>
  <si>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</si>
  <si>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</si>
  <si>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</si>
  <si>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</si>
  <si>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</si>
  <si>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</si>
  <si>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</si>
  <si>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</si>
  <si>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</si>
  <si>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</si>
  <si>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</si>
  <si>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</si>
  <si>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</si>
  <si>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</si>
  <si>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</si>
  <si>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</si>
  <si>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</si>
  <si>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</si>
  <si>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</si>
  <si>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</si>
  <si>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</si>
  <si>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</si>
  <si>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</si>
  <si>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</si>
  <si>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</si>
  <si>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</si>
  <si>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</si>
  <si>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</si>
  <si>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</si>
  <si>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</si>
  <si>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</si>
  <si>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</si>
  <si>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</si>
  <si>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</si>
  <si>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</si>
  <si>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</si>
  <si>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</si>
  <si>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</si>
  <si>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</si>
  <si>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</si>
  <si>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</si>
  <si>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</si>
  <si>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</si>
  <si>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</si>
  <si>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</si>
  <si>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</si>
  <si>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</si>
  <si>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</si>
  <si>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</si>
  <si>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</si>
  <si>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</si>
  <si>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</si>
  <si>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</si>
  <si>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</si>
  <si>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</si>
  <si>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</si>
  <si>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</si>
  <si>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</si>
  <si>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</si>
  <si>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</si>
  <si>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</si>
  <si>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</si>
  <si>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</si>
  <si>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</si>
  <si>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</si>
  <si>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</si>
  <si>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</si>
  <si>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</si>
  <si>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</si>
  <si>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</si>
  <si>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</si>
  <si>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</si>
  <si>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</si>
  <si>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</si>
  <si>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</si>
  <si>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</si>
  <si>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</si>
  <si>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</si>
  <si>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</si>
  <si>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</si>
  <si>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</si>
  <si>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</si>
  <si>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</si>
  <si>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</si>
  <si>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</si>
  <si>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</si>
  <si>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</si>
  <si>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</si>
  <si>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</si>
  <si>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</si>
  <si>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</si>
  <si>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</si>
  <si>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</si>
  <si>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</si>
  <si>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</si>
  <si>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</si>
  <si>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</si>
  <si>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</si>
  <si>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</si>
  <si>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</si>
  <si>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</si>
  <si>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</si>
  <si>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</si>
  <si>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</si>
  <si>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</si>
  <si>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</si>
  <si>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</si>
  <si>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</si>
  <si>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</si>
  <si>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</si>
  <si>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</si>
  <si>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</si>
  <si>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</si>
  <si>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</si>
  <si>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</si>
  <si>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</si>
  <si>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</si>
  <si>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</si>
  <si>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</si>
  <si>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</si>
  <si>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</si>
  <si>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</si>
  <si>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</si>
  <si>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</si>
  <si>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</si>
  <si>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</si>
  <si>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</si>
  <si>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</si>
  <si>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</si>
  <si>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</si>
  <si>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</si>
  <si>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</si>
  <si>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</si>
  <si>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</si>
  <si>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</si>
  <si>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</si>
  <si>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</si>
  <si>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</si>
  <si>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</si>
  <si>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</si>
  <si>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</si>
  <si>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</si>
  <si>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</si>
  <si>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</si>
  <si>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</si>
  <si>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</si>
  <si>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</si>
  <si>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</si>
  <si>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</si>
  <si>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</si>
  <si>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</si>
  <si>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</si>
  <si>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</si>
  <si>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</si>
  <si>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</si>
  <si>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</si>
  <si>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</si>
  <si>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</si>
  <si>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</si>
  <si>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</si>
  <si>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</si>
  <si>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</si>
  <si>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</si>
  <si>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</si>
  <si>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</si>
  <si>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</si>
  <si>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</si>
  <si>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</si>
  <si>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</si>
  <si>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</si>
  <si>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</si>
  <si>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</si>
  <si>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</si>
  <si>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</si>
  <si>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</si>
  <si>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</si>
  <si>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</si>
  <si>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</si>
  <si>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</si>
  <si>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</si>
  <si>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</si>
  <si>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</si>
  <si>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</si>
  <si>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</si>
  <si>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</si>
  <si>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</si>
  <si>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</si>
  <si>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</si>
  <si>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</si>
  <si>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</si>
  <si>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</si>
  <si>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</si>
  <si>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</si>
  <si>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</si>
  <si>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</si>
  <si>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</si>
  <si>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</si>
  <si>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</si>
  <si>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</si>
  <si>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</si>
  <si>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</si>
  <si>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</si>
  <si>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</si>
  <si>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</si>
  <si>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</si>
  <si>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</si>
  <si>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</si>
  <si>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</si>
  <si>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</si>
  <si>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</si>
  <si>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</si>
  <si>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</si>
  <si>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</si>
  <si>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</si>
  <si>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</si>
  <si>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</si>
  <si>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</si>
  <si>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</si>
  <si>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</si>
  <si>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</si>
  <si>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</si>
  <si>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</si>
  <si>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</si>
  <si>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</si>
  <si>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</si>
  <si>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</si>
  <si>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</si>
  <si>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</si>
  <si>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</si>
  <si>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</si>
  <si>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</si>
  <si>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</si>
  <si>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</si>
  <si>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</si>
  <si>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</si>
  <si>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</si>
  <si>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</si>
  <si>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</si>
  <si>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</si>
  <si>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</si>
  <si>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</si>
  <si>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</si>
  <si>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</si>
  <si>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</si>
  <si>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</si>
  <si>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</si>
  <si>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</si>
  <si>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</si>
  <si>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</si>
  <si>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</si>
  <si>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</si>
  <si>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</si>
  <si>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</si>
  <si>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</si>
  <si>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</si>
  <si>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</si>
  <si>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</si>
  <si>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</si>
  <si>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</si>
  <si>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</si>
  <si>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</si>
  <si>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</si>
  <si>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</si>
  <si>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</si>
  <si>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</si>
  <si>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</si>
  <si>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</si>
  <si>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</si>
  <si>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</si>
  <si>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</si>
  <si>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</si>
  <si>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</si>
  <si>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</si>
  <si>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</si>
  <si>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</si>
  <si>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</si>
  <si>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</si>
  <si>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</si>
  <si>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</si>
  <si>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</si>
  <si>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</si>
  <si>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</si>
  <si>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</si>
  <si>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</si>
  <si>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</si>
  <si>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</si>
  <si>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</si>
  <si>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</si>
  <si>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</si>
  <si>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</si>
  <si>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</si>
  <si>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</si>
  <si>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</si>
  <si>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</si>
  <si>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</si>
  <si>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</si>
  <si>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</si>
  <si>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</si>
  <si>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</si>
  <si>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</si>
  <si>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</si>
  <si>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</si>
  <si>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</si>
  <si>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</si>
  <si>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</si>
  <si>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</si>
  <si>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</si>
  <si>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</si>
  <si>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</si>
  <si>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</si>
  <si>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</si>
  <si>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</si>
  <si>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</si>
  <si>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</si>
  <si>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</si>
  <si>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</si>
  <si>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</si>
  <si>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</si>
  <si>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</si>
  <si>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</si>
  <si>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</si>
  <si>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</si>
  <si>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</si>
  <si>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</si>
  <si>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</si>
  <si>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</si>
  <si>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</si>
  <si>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</si>
  <si>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</si>
  <si>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</si>
  <si>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</si>
  <si>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</si>
  <si>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</si>
  <si>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</si>
  <si>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</si>
  <si>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</si>
  <si>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</si>
  <si>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</si>
  <si>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</si>
  <si>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</si>
  <si>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</si>
  <si>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</si>
  <si>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</si>
  <si>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</si>
  <si>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</si>
  <si>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</si>
  <si>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</si>
  <si>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</si>
  <si>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</si>
  <si>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</si>
  <si>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</si>
  <si>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</si>
  <si>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</si>
  <si>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</si>
  <si>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</si>
  <si>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</si>
  <si>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</si>
  <si>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</si>
  <si>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</si>
  <si>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</si>
  <si>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</si>
  <si>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</si>
  <si>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</si>
  <si>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</si>
  <si>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</si>
  <si>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</si>
  <si>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</si>
  <si>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</si>
  <si>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</si>
  <si>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</si>
  <si>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</si>
  <si>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</si>
  <si>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</si>
  <si>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</si>
  <si>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</si>
  <si>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</si>
  <si>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</si>
  <si>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</si>
  <si>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</si>
  <si>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</si>
  <si>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</si>
  <si>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</si>
  <si>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</si>
  <si>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</si>
  <si>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</si>
  <si>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</si>
  <si>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</si>
  <si>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</si>
  <si>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</si>
  <si>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</si>
  <si>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</si>
  <si>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</si>
  <si>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</si>
  <si>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</si>
  <si>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</si>
  <si>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</si>
  <si>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</si>
  <si>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</si>
  <si>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</si>
  <si>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</si>
  <si>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</si>
  <si>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</si>
  <si>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</si>
  <si>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</si>
  <si>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</si>
  <si>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</si>
  <si>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</si>
  <si>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</si>
  <si>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</si>
  <si>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</si>
  <si>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</si>
  <si>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</si>
  <si>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</si>
  <si>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</si>
  <si>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</si>
  <si>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</si>
  <si>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</si>
  <si>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</si>
  <si>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</si>
  <si>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</si>
  <si>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</si>
  <si>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</si>
  <si>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</si>
  <si>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</si>
  <si>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</si>
  <si>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</si>
  <si>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</si>
  <si>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</si>
  <si>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</si>
  <si>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</si>
  <si>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</si>
  <si>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</si>
  <si>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</si>
  <si>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</si>
  <si>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</si>
  <si>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</si>
  <si>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</si>
  <si>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</si>
  <si>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</si>
  <si>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</si>
  <si>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</si>
  <si>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</si>
  <si>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</si>
  <si>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</si>
  <si>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</si>
  <si>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</si>
  <si>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</si>
  <si>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</si>
  <si>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</si>
  <si>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</si>
  <si>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</si>
  <si>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</si>
  <si>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</si>
  <si>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</si>
  <si>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</si>
  <si>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</si>
  <si>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</si>
  <si>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</si>
  <si>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</si>
  <si>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</si>
  <si>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</si>
  <si>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</si>
  <si>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</si>
  <si>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</si>
  <si>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</si>
  <si>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</si>
  <si>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</si>
  <si>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</si>
  <si>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</si>
  <si>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</si>
  <si>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</si>
  <si>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</si>
  <si>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</si>
  <si>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</si>
  <si>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</si>
  <si>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</si>
  <si>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</si>
  <si>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</si>
  <si>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</si>
  <si>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</si>
  <si>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</si>
  <si>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</si>
  <si>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</si>
  <si>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</si>
  <si>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</si>
  <si>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</si>
  <si>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</si>
  <si>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</si>
  <si>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</si>
  <si>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</si>
  <si>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</si>
  <si>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</si>
  <si>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</si>
  <si>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</si>
  <si>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</si>
  <si>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</si>
  <si>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</si>
  <si>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</si>
  <si>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</si>
  <si>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</si>
  <si>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</si>
  <si>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</si>
  <si>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</si>
  <si>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</si>
  <si>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</si>
  <si>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</si>
  <si>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</si>
  <si>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</si>
  <si>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</si>
  <si>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</si>
  <si>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</si>
  <si>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</si>
  <si>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</si>
  <si>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</si>
  <si>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</si>
  <si>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</si>
  <si>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</si>
  <si>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</si>
  <si>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</si>
  <si>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</si>
  <si>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</si>
  <si>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</si>
  <si>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</si>
  <si>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</si>
  <si>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</si>
  <si>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</si>
  <si>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</si>
  <si>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</si>
  <si>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</si>
  <si>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</si>
  <si>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</si>
  <si>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</si>
  <si>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</si>
  <si>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</si>
  <si>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</si>
  <si>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</si>
  <si>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</si>
  <si>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</si>
  <si>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</si>
  <si>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</si>
  <si>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</si>
  <si>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</si>
  <si>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</si>
  <si>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</si>
  <si>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</si>
  <si>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</si>
  <si>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</si>
  <si>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</si>
  <si>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</si>
  <si>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</si>
  <si>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</si>
  <si>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</si>
  <si>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</si>
  <si>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</si>
  <si>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</si>
  <si>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</si>
  <si>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</si>
  <si>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</si>
  <si>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</si>
  <si>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</si>
  <si>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</si>
  <si>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</si>
  <si>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</si>
  <si>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</si>
  <si>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</si>
  <si>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</si>
  <si>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</si>
  <si>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</si>
  <si>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</si>
  <si>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</si>
  <si>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</si>
  <si>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</si>
  <si>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</si>
  <si>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</si>
  <si>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</si>
  <si>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</si>
  <si>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</si>
  <si>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</si>
  <si>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</si>
  <si>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</si>
  <si>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</si>
  <si>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</si>
  <si>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</si>
  <si>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</si>
  <si>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</si>
  <si>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</si>
  <si>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</si>
  <si>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</si>
  <si>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</si>
  <si>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</si>
  <si>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</si>
  <si>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</si>
  <si>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</si>
  <si>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</si>
  <si>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</si>
  <si>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</si>
  <si>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</si>
  <si>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</si>
  <si>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</si>
  <si>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</si>
  <si>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</si>
  <si>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</si>
  <si>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</si>
  <si>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</si>
  <si>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</si>
  <si>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</si>
  <si>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</si>
  <si>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</si>
  <si>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</si>
  <si>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</si>
  <si>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</si>
  <si>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</si>
  <si>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</si>
  <si>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</si>
  <si>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</si>
  <si>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</si>
  <si>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</si>
  <si>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</si>
  <si>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</si>
  <si>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</si>
  <si>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</si>
  <si>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</si>
  <si>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</si>
  <si>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</si>
  <si>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</si>
  <si>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</si>
  <si>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</si>
  <si>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</si>
  <si>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</si>
  <si>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</si>
  <si>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</si>
  <si>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</si>
  <si>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</si>
  <si>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</si>
  <si>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</si>
  <si>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</si>
  <si>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</si>
  <si>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</si>
  <si>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</si>
  <si>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</si>
  <si>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</si>
  <si>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</si>
  <si>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</si>
  <si>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</si>
  <si>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</si>
  <si>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</si>
  <si>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</si>
  <si>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</si>
  <si>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</si>
  <si>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</si>
  <si>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</si>
  <si>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</si>
  <si>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</si>
  <si>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</si>
  <si>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</si>
  <si>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</si>
  <si>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</si>
  <si>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</si>
  <si>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</si>
  <si>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</si>
  <si>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</si>
  <si>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</si>
  <si>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</si>
  <si>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</si>
  <si>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</si>
  <si>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</si>
  <si>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</si>
  <si>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</si>
  <si>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</si>
  <si>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</si>
  <si>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</si>
  <si>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</si>
  <si>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</si>
  <si>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</si>
  <si>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</si>
  <si>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</si>
  <si>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</si>
  <si>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</si>
  <si>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</si>
  <si>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</si>
  <si>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</si>
  <si>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</si>
  <si>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</si>
  <si>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</si>
  <si>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</si>
  <si>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</si>
  <si>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</si>
  <si>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</si>
  <si>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</si>
  <si>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</si>
  <si>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</si>
  <si>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</si>
  <si>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</si>
  <si>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</si>
  <si>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</si>
  <si>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</si>
  <si>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</si>
  <si>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</si>
  <si>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</si>
  <si>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</si>
  <si>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</si>
  <si>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</si>
  <si>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</si>
  <si>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</si>
  <si>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</si>
  <si>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</si>
  <si>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</si>
  <si>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</si>
  <si>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</si>
  <si>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</si>
  <si>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</si>
  <si>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</si>
  <si>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</si>
  <si>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</si>
  <si>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</si>
  <si>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</si>
  <si>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</si>
  <si>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</si>
  <si>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</si>
  <si>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</si>
  <si>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</si>
  <si>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</si>
  <si>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</si>
  <si>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</si>
  <si>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</si>
  <si>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</si>
  <si>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</si>
  <si>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</si>
  <si>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</si>
  <si>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</si>
  <si>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</si>
  <si>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</si>
  <si>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</si>
  <si>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</si>
  <si>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</si>
  <si>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</si>
  <si>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</si>
  <si>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</si>
  <si>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</si>
  <si>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</si>
  <si>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</si>
  <si>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</si>
  <si>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</si>
  <si>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</si>
  <si>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</si>
  <si>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</si>
  <si>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</si>
  <si>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</si>
  <si>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</si>
  <si>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</si>
  <si>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</si>
  <si>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</si>
  <si>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</si>
  <si>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</si>
  <si>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</si>
  <si>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</si>
  <si>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</si>
  <si>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</si>
  <si>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</si>
  <si>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</si>
  <si>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</si>
  <si>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</si>
  <si>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</si>
  <si>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</si>
  <si>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</si>
  <si>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</si>
  <si>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</si>
  <si>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</si>
  <si>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</si>
  <si>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</si>
  <si>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</si>
  <si>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</si>
  <si>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</si>
  <si>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</si>
  <si>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</si>
  <si>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</si>
  <si>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</si>
  <si>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</si>
  <si>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</si>
  <si>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</si>
  <si>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</si>
  <si>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</si>
  <si>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</si>
  <si>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</si>
  <si>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</si>
  <si>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</si>
  <si>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</si>
  <si>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</si>
  <si>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</si>
  <si>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</si>
  <si>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</si>
  <si>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</si>
  <si>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</si>
  <si>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</si>
  <si>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</si>
  <si>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</si>
  <si>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</si>
  <si>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</si>
  <si>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</si>
  <si>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</si>
  <si>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</si>
  <si>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</si>
  <si>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</si>
  <si>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</si>
  <si>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</si>
  <si>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</si>
  <si>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</si>
  <si>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</si>
  <si>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</si>
  <si>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</si>
  <si>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</si>
  <si>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</si>
  <si>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</si>
  <si>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</si>
  <si>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</si>
  <si>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</si>
  <si>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</si>
  <si>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</si>
  <si>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</si>
  <si>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</si>
  <si>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</si>
  <si>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</si>
  <si>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</si>
  <si>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</si>
  <si>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</si>
  <si>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</si>
  <si>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</si>
  <si>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</si>
  <si>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</si>
  <si>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</si>
  <si>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</si>
  <si>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</si>
  <si>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</si>
  <si>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</si>
  <si>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</si>
  <si>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</si>
  <si>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</si>
  <si>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</si>
  <si>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</si>
  <si>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</si>
  <si>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</si>
  <si>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</si>
  <si>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</si>
  <si>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</si>
  <si>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</si>
  <si>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</si>
  <si>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</si>
  <si>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</si>
  <si>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</si>
  <si>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</si>
  <si>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</si>
  <si>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</si>
  <si>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</si>
  <si>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</si>
  <si>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</si>
  <si>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</si>
  <si>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</si>
  <si>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</si>
  <si>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</si>
  <si>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</si>
  <si>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</si>
  <si>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</si>
  <si>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</si>
  <si>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</si>
  <si>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</si>
  <si>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</si>
  <si>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</si>
  <si>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</si>
  <si>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</si>
  <si>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</si>
  <si>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</si>
  <si>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</si>
  <si>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</si>
  <si>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</si>
  <si>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</si>
  <si>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</si>
  <si>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</si>
  <si>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</si>
  <si>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</si>
  <si>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</si>
  <si>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</si>
  <si>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</si>
  <si>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</si>
  <si>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</si>
  <si>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</si>
  <si>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</si>
  <si>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</si>
  <si>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</si>
  <si>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</si>
  <si>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</si>
  <si>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</si>
  <si>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</si>
  <si>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</si>
  <si>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</si>
  <si>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</si>
  <si>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</si>
  <si>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</si>
  <si>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</si>
  <si>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</si>
  <si>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</si>
  <si>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</si>
  <si>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</si>
  <si>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</si>
  <si>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</si>
  <si>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</si>
  <si>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</si>
  <si>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</si>
  <si>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</si>
  <si>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</si>
  <si>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</si>
  <si>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</si>
  <si>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</si>
  <si>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</si>
  <si>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</si>
  <si>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</si>
  <si>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</si>
  <si>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</si>
  <si>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</si>
  <si>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</si>
  <si>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</si>
  <si>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</si>
  <si>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</si>
  <si>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</si>
  <si>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</si>
  <si>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</si>
  <si>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</si>
  <si>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</si>
  <si>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</si>
  <si>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</si>
  <si>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</si>
  <si>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</si>
  <si>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</si>
  <si>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</si>
  <si>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</si>
  <si>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</si>
  <si>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</si>
  <si>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</si>
  <si>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</si>
  <si>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</si>
  <si>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</si>
  <si>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</si>
  <si>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</si>
  <si>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</si>
  <si>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</si>
  <si>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</si>
  <si>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</si>
  <si>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</si>
  <si>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</si>
  <si>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</si>
  <si>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</si>
  <si>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</si>
  <si>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</si>
  <si>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</si>
  <si>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</si>
  <si>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</si>
  <si>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</si>
  <si>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</si>
  <si>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</si>
  <si>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</si>
  <si>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</si>
  <si>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</si>
  <si>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</si>
  <si>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</si>
  <si>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</si>
  <si>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</si>
  <si>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</si>
  <si>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</si>
  <si>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</si>
  <si>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</si>
  <si>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</si>
  <si>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</si>
  <si>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</si>
  <si>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</si>
  <si>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</si>
  <si>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</si>
  <si>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</si>
  <si>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</si>
  <si>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</si>
  <si>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</si>
  <si>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</si>
  <si>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</si>
  <si>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</si>
  <si>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</si>
  <si>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</si>
  <si>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</si>
  <si>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</si>
  <si>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</si>
  <si>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</si>
  <si>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</si>
  <si>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</si>
  <si>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</si>
  <si>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</si>
  <si>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</si>
  <si>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</si>
  <si>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</si>
  <si>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</si>
  <si>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</si>
  <si>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</si>
  <si>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</si>
  <si>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</si>
  <si>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</si>
  <si>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</si>
  <si>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</si>
  <si>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</si>
  <si>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</si>
  <si>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</si>
  <si>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</si>
  <si>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</si>
  <si>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</si>
  <si>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</si>
  <si>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</si>
  <si>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</si>
  <si>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</si>
  <si>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</si>
  <si>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</si>
  <si>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</si>
  <si>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</si>
  <si>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</si>
  <si>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</si>
  <si>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</si>
  <si>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</si>
  <si>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</si>
  <si>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</si>
  <si>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</si>
  <si>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</si>
  <si>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</si>
  <si>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</si>
  <si>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</si>
  <si>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</si>
  <si>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</si>
  <si>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</si>
  <si>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</si>
  <si>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</si>
  <si>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</si>
  <si>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</si>
  <si>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</si>
  <si>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</si>
  <si>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</si>
  <si>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</si>
  <si>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</si>
  <si>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</si>
  <si>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</si>
  <si>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</si>
  <si>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</si>
  <si>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</si>
  <si>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</si>
  <si>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</si>
  <si>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</si>
  <si>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</si>
  <si>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</si>
  <si>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</si>
  <si>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</si>
  <si>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</si>
  <si>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</si>
  <si>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</si>
  <si>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</si>
  <si>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</si>
  <si>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</si>
  <si>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</si>
  <si>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</si>
  <si>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</si>
  <si>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</si>
  <si>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</si>
  <si>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</si>
  <si>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</si>
  <si>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</si>
  <si>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</si>
  <si>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</si>
  <si>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</si>
  <si>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</si>
  <si>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</si>
  <si>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</si>
  <si>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</si>
  <si>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</si>
  <si>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</si>
  <si>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</si>
  <si>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</si>
  <si>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</si>
  <si>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</si>
  <si>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</si>
  <si>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</si>
  <si>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</si>
  <si>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</si>
  <si>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</si>
  <si>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</si>
  <si>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</si>
  <si>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</si>
  <si>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</si>
  <si>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</si>
  <si>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</si>
  <si>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</si>
  <si>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</si>
  <si>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</si>
  <si>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</si>
  <si>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</si>
  <si>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</si>
  <si>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</si>
  <si>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</si>
  <si>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</si>
  <si>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</si>
  <si>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</si>
  <si>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</si>
  <si>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</si>
  <si>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</si>
  <si>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</si>
  <si>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</si>
  <si>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</si>
  <si>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</si>
  <si>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</si>
  <si>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</si>
  <si>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</si>
  <si>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</si>
  <si>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</si>
  <si>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</si>
  <si>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</si>
  <si>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</si>
  <si>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</si>
  <si>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</si>
  <si>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</si>
  <si>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</si>
  <si>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</si>
  <si>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</si>
  <si>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</si>
  <si>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</si>
  <si>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</si>
  <si>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</si>
  <si>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</si>
  <si>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</si>
  <si>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</si>
  <si>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</si>
  <si>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</si>
  <si>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</si>
  <si>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</si>
  <si>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</si>
  <si>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</si>
  <si>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</si>
  <si>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</si>
  <si>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</si>
  <si>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</si>
  <si>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</si>
  <si>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</si>
  <si>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</si>
  <si>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</si>
  <si>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</si>
  <si>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</si>
  <si>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</si>
  <si>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</si>
  <si>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</si>
  <si>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</si>
  <si>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</si>
  <si>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</si>
  <si>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</si>
  <si>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</si>
  <si>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</si>
  <si>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</si>
  <si>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</si>
  <si>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</si>
  <si>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</si>
  <si>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</si>
  <si>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</si>
  <si>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</si>
  <si>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</si>
  <si>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</si>
  <si>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</si>
  <si>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</si>
  <si>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</si>
  <si>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</si>
  <si>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</si>
  <si>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</si>
  <si>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</si>
  <si>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</si>
  <si>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</si>
  <si>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</si>
  <si>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</si>
  <si>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</si>
  <si>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</si>
  <si>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</si>
  <si>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</si>
  <si>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</si>
  <si>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</si>
  <si>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</si>
  <si>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</si>
  <si>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</si>
  <si>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</si>
  <si>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</si>
  <si>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</si>
  <si>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</si>
  <si>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</si>
  <si>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</si>
  <si>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</si>
  <si>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</si>
  <si>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</si>
  <si>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</si>
  <si>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</si>
  <si>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</si>
  <si>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</si>
  <si>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</si>
  <si>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</si>
  <si>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</si>
  <si>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</si>
  <si>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</si>
  <si>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</si>
  <si>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</si>
  <si>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</si>
  <si>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</si>
  <si>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</si>
  <si>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</si>
  <si>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</si>
  <si>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</si>
  <si>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</si>
  <si>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</si>
  <si>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</si>
  <si>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</si>
  <si>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</si>
  <si>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</si>
  <si>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</si>
  <si>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</si>
  <si>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</si>
  <si>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</si>
  <si>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</si>
  <si>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</si>
  <si>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</si>
  <si>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</si>
  <si>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</si>
  <si>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</si>
  <si>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</si>
  <si>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</si>
  <si>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</si>
  <si>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</si>
  <si>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</si>
  <si>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</si>
  <si>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</si>
  <si>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</si>
  <si>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</si>
  <si>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</si>
  <si>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</si>
  <si>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</si>
  <si>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</si>
  <si>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</si>
  <si>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</si>
  <si>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</si>
  <si>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</si>
  <si>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</si>
  <si>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</si>
  <si>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</si>
  <si>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</si>
  <si>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</si>
  <si>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</si>
  <si>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</si>
  <si>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</si>
  <si>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</si>
  <si>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</si>
  <si>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</si>
  <si>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</si>
  <si>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</si>
  <si>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</si>
  <si>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</si>
  <si>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</si>
  <si>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</si>
  <si>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</si>
  <si>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</si>
  <si>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</si>
  <si>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</si>
  <si>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</si>
  <si>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</si>
  <si>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</si>
  <si>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</si>
  <si>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</si>
  <si>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</si>
  <si>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</si>
  <si>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</si>
  <si>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</si>
  <si>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</si>
  <si>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</si>
  <si>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</si>
  <si>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</si>
  <si>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</si>
  <si>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</si>
  <si>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</si>
  <si>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</si>
  <si>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</si>
  <si>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</si>
  <si>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</si>
  <si>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</si>
  <si>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</si>
  <si>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</si>
  <si>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</si>
  <si>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</si>
  <si>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</si>
  <si>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</si>
  <si>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</si>
  <si>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</si>
  <si>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</si>
  <si>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</si>
  <si>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</si>
  <si>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</si>
  <si>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</si>
  <si>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</si>
  <si>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</si>
  <si>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</si>
  <si>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</si>
  <si>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</si>
  <si>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</si>
  <si>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</si>
  <si>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</si>
  <si>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</si>
  <si>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</si>
  <si>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</si>
  <si>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</si>
  <si>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</si>
  <si>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</si>
  <si>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</si>
  <si>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</si>
  <si>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</si>
  <si>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</si>
  <si>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</si>
  <si>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</si>
  <si>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</si>
  <si>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</si>
  <si>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</si>
  <si>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</si>
  <si>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</si>
  <si>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</si>
  <si>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</si>
  <si>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</si>
  <si>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</si>
  <si>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</si>
  <si>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</si>
  <si>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</si>
  <si>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</si>
  <si>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</si>
  <si>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</si>
  <si>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</si>
  <si>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</si>
  <si>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</si>
  <si>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</si>
  <si>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</si>
  <si>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</si>
  <si>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</si>
  <si>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</si>
  <si>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</si>
  <si>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</si>
  <si>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</si>
  <si>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</si>
  <si>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</si>
  <si>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</si>
  <si>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</si>
  <si>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</si>
  <si>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</si>
  <si>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</si>
  <si>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</si>
  <si>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</si>
  <si>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</si>
  <si>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</si>
  <si>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</si>
  <si>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</si>
  <si>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</si>
  <si>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</si>
  <si>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</si>
  <si>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</si>
  <si>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</si>
  <si>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</si>
  <si>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</si>
  <si>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</si>
  <si>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</si>
  <si>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</si>
  <si>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</si>
  <si>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</si>
  <si>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</si>
  <si>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</si>
  <si>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</si>
  <si>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</si>
  <si>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</si>
  <si>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</si>
  <si>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</si>
  <si>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</si>
  <si>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</si>
  <si>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</si>
  <si>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</si>
  <si>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</si>
  <si>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</si>
  <si>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</si>
  <si>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</si>
  <si>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</si>
  <si>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</si>
  <si>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</si>
  <si>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</si>
  <si>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</si>
  <si>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</si>
  <si>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</si>
  <si>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</si>
  <si>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</si>
  <si>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</si>
  <si>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</si>
  <si>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</si>
  <si>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</si>
  <si>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</si>
  <si>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</si>
  <si>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</si>
  <si>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</si>
  <si>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</si>
  <si>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</si>
  <si>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</si>
  <si>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</si>
  <si>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</si>
  <si>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</si>
  <si>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</si>
  <si>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</si>
  <si>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</si>
  <si>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</si>
  <si>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</si>
  <si>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</si>
  <si>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</si>
  <si>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</si>
  <si>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</si>
  <si>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</si>
  <si>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</si>
  <si>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</si>
  <si>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</si>
  <si>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</si>
  <si>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</si>
  <si>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</si>
  <si>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</si>
  <si>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</si>
  <si>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</si>
  <si>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</si>
  <si>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</si>
  <si>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</si>
  <si>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</si>
  <si>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</si>
  <si>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</si>
  <si>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</si>
  <si>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</si>
  <si>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</si>
  <si>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</si>
  <si>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</si>
  <si>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</si>
  <si>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</si>
  <si>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</si>
  <si>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</si>
  <si>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</si>
  <si>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</si>
  <si>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</si>
  <si>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</si>
  <si>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</si>
  <si>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</si>
  <si>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</si>
  <si>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</si>
  <si>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</si>
  <si>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</si>
  <si>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</si>
  <si>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</si>
  <si>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</si>
  <si>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</si>
  <si>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</si>
  <si>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</si>
  <si>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</si>
  <si>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</si>
  <si>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</si>
  <si>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</si>
  <si>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</si>
  <si>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</si>
  <si>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</si>
  <si>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</si>
  <si>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</si>
  <si>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</si>
  <si>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</si>
  <si>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</si>
  <si>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</si>
  <si>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</si>
  <si>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</si>
  <si>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</si>
  <si>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</si>
  <si>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</si>
  <si>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</si>
  <si>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</si>
  <si>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</si>
  <si>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</si>
  <si>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</si>
  <si>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</si>
  <si>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</si>
  <si>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</si>
  <si>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</si>
  <si>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</si>
  <si>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</si>
  <si>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</si>
  <si>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</si>
  <si>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</si>
  <si>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</si>
  <si>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</si>
  <si>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</si>
  <si>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</si>
  <si>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</si>
  <si>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</si>
  <si>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</si>
  <si>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</si>
  <si>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</si>
  <si>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</si>
  <si>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</si>
  <si>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</si>
  <si>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</si>
  <si>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</si>
  <si>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</si>
  <si>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</si>
  <si>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</si>
  <si>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</si>
  <si>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</si>
  <si>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</si>
  <si>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</si>
  <si>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</si>
  <si>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</si>
  <si>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</si>
  <si>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</si>
  <si>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</si>
  <si>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</si>
  <si>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</si>
  <si>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</si>
  <si>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</si>
  <si>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</si>
  <si>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</si>
  <si>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</si>
  <si>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</si>
  <si>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</si>
  <si>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</si>
  <si>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</si>
  <si>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</si>
  <si>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</si>
  <si>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</si>
  <si>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</si>
  <si>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</si>
  <si>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</si>
  <si>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</si>
  <si>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</si>
  <si>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</si>
  <si>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</si>
  <si>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</si>
  <si>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</si>
  <si>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</si>
  <si>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</si>
  <si>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</si>
  <si>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</si>
  <si>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</si>
  <si>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</si>
  <si>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</si>
  <si>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</si>
  <si>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</si>
  <si>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</si>
  <si>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</si>
  <si>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</si>
  <si>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</si>
  <si>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</si>
  <si>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</si>
  <si>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</si>
  <si>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</si>
  <si>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</si>
  <si>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</si>
  <si>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</si>
  <si>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</si>
  <si>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</si>
  <si>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</si>
  <si>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</si>
  <si>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</si>
  <si>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</si>
  <si>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</si>
  <si>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</si>
  <si>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</si>
  <si>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</si>
  <si>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</si>
  <si>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</si>
  <si>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</si>
  <si>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</si>
  <si>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</si>
  <si>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</si>
  <si>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</si>
  <si>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</si>
  <si>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</si>
  <si>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</si>
  <si>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</si>
  <si>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</si>
  <si>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</si>
  <si>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</si>
  <si>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</si>
  <si>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</si>
  <si>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</si>
  <si>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</si>
  <si>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</si>
  <si>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</si>
  <si>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</si>
  <si>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</si>
  <si>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</si>
  <si>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</si>
  <si>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</si>
  <si>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</si>
  <si>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</si>
  <si>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</si>
  <si>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</si>
  <si>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</si>
  <si>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</si>
  <si>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</si>
  <si>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</si>
  <si>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</si>
  <si>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</si>
  <si>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</si>
  <si>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</si>
  <si>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</si>
  <si>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</si>
  <si>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</si>
  <si>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</si>
  <si>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</si>
  <si>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</si>
  <si>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</si>
  <si>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</si>
  <si>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</si>
  <si>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</si>
  <si>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</si>
  <si>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</si>
  <si>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</si>
  <si>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</si>
  <si>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</si>
  <si>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</si>
  <si>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</si>
  <si>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</si>
  <si>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</si>
  <si>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</si>
  <si>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</si>
  <si>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</si>
  <si>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</si>
  <si>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</si>
  <si>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</si>
  <si>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</si>
  <si>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</si>
  <si>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</si>
  <si>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</si>
  <si>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</si>
  <si>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</si>
  <si>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</si>
  <si>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</si>
  <si>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</si>
  <si>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</si>
  <si>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</si>
  <si>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</si>
  <si>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</si>
  <si>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</si>
  <si>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</si>
  <si>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</si>
  <si>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</si>
  <si>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</si>
  <si>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</si>
  <si>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</si>
  <si>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</si>
  <si>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</si>
  <si>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</si>
  <si>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</si>
  <si>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</si>
  <si>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</si>
  <si>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</si>
  <si>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</si>
  <si>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</si>
  <si>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</si>
  <si>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</si>
  <si>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</si>
  <si>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</si>
  <si>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</si>
  <si>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</si>
  <si>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</si>
  <si>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</si>
  <si>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</si>
  <si>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</si>
  <si>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</si>
  <si>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</si>
  <si>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</si>
  <si>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</si>
  <si>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</si>
  <si>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</si>
  <si>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</si>
  <si>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</si>
  <si>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</si>
  <si>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</si>
  <si>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</si>
  <si>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</si>
  <si>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</si>
  <si>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</si>
  <si>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</si>
  <si>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</si>
  <si>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</si>
  <si>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</si>
  <si>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</si>
  <si>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</si>
  <si>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</si>
  <si>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</si>
  <si>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</si>
  <si>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</si>
  <si>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</si>
  <si>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</si>
  <si>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</si>
  <si>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</si>
  <si>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</si>
  <si>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</si>
  <si>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</si>
  <si>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</si>
  <si>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</si>
  <si>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</si>
  <si>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</si>
  <si>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</si>
  <si>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</si>
  <si>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</si>
  <si>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</si>
  <si>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</si>
  <si>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</si>
  <si>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</si>
  <si>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</si>
  <si>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</si>
  <si>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</si>
  <si>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</si>
  <si>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</si>
  <si>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</si>
  <si>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</si>
  <si>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</si>
  <si>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</si>
  <si>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</si>
  <si>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</si>
  <si>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</si>
  <si>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</si>
  <si>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</si>
  <si>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</si>
  <si>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</si>
  <si>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</si>
  <si>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</si>
  <si>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</si>
  <si>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</si>
  <si>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</si>
  <si>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</si>
  <si>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</si>
  <si>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</si>
  <si>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</si>
  <si>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</si>
  <si>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</si>
  <si>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</si>
  <si>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</si>
  <si>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</si>
  <si>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</si>
  <si>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</si>
  <si>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</si>
  <si>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</si>
  <si>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</si>
  <si>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</si>
  <si>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</si>
  <si>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</si>
  <si>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</si>
  <si>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</si>
  <si>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</si>
  <si>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</si>
  <si>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</si>
  <si>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</si>
  <si>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</si>
  <si>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</si>
  <si>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</si>
  <si>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</si>
  <si>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</si>
  <si>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</si>
  <si>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</si>
  <si>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</si>
  <si>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</si>
  <si>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</si>
  <si>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</si>
  <si>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</si>
  <si>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</si>
  <si>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</si>
  <si>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</si>
  <si>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</si>
  <si>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</si>
  <si>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</si>
  <si>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</si>
  <si>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</si>
  <si>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</si>
  <si>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</si>
  <si>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</si>
  <si>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</si>
  <si>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</si>
  <si>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</si>
  <si>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</si>
  <si>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</si>
  <si>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</si>
  <si>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</si>
  <si>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</si>
  <si>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</si>
  <si>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</si>
  <si>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</si>
  <si>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</si>
  <si>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</si>
  <si>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</si>
  <si>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</si>
  <si>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</si>
  <si>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</si>
  <si>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</si>
  <si>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</si>
  <si>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</si>
  <si>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</si>
  <si>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</si>
  <si>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</si>
  <si>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</si>
  <si>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</si>
  <si>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</si>
  <si>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</si>
  <si>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</si>
  <si>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</si>
  <si>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</si>
  <si>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</si>
  <si>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</si>
  <si>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</si>
  <si>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</si>
  <si>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</si>
  <si>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</si>
  <si>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</si>
  <si>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</si>
  <si>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</si>
  <si>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</si>
  <si>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</si>
  <si>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</si>
  <si>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</si>
  <si>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</si>
  <si>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</si>
  <si>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</si>
  <si>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</si>
  <si>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</si>
  <si>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</si>
  <si>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</si>
  <si>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</si>
  <si>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</si>
  <si>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</si>
  <si>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</si>
  <si>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</si>
  <si>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</si>
  <si>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</si>
  <si>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</si>
  <si>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</si>
  <si>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</si>
  <si>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</si>
  <si>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</si>
  <si>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</si>
  <si>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</si>
  <si>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</si>
  <si>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</si>
  <si>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</si>
  <si>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</si>
  <si>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</si>
  <si>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</si>
  <si>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</si>
  <si>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</si>
  <si>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</si>
  <si>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</si>
  <si>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</si>
  <si>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</si>
  <si>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</si>
  <si>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</si>
  <si>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</si>
  <si>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</si>
  <si>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</si>
  <si>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</si>
  <si>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</si>
  <si>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</si>
  <si>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</si>
  <si>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</si>
  <si>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</si>
  <si>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</si>
  <si>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</si>
  <si>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</si>
  <si>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</si>
  <si>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</si>
  <si>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</si>
  <si>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</si>
  <si>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</si>
  <si>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</si>
  <si>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</si>
  <si>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</si>
  <si>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</si>
  <si>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</si>
  <si>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</si>
  <si>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</si>
  <si>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</si>
  <si>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</si>
  <si>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</si>
  <si>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</si>
  <si>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</si>
  <si>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</si>
  <si>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</si>
  <si>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</si>
  <si>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</si>
  <si>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</si>
  <si>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</si>
  <si>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</si>
  <si>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</si>
  <si>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</si>
  <si>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</si>
  <si>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</si>
  <si>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</si>
  <si>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</si>
  <si>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</si>
  <si>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</si>
  <si>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</si>
  <si>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</si>
  <si>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</si>
  <si>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</si>
  <si>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</si>
  <si>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</si>
  <si>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</si>
  <si>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</si>
  <si>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</si>
  <si>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</si>
  <si>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</si>
  <si>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</si>
  <si>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</si>
  <si>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</si>
  <si>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</si>
  <si>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</si>
  <si>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</si>
  <si>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</si>
  <si>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</si>
  <si>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</si>
  <si>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</si>
  <si>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</si>
  <si>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</si>
  <si>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</si>
  <si>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</si>
  <si>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</si>
  <si>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</si>
  <si>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</si>
  <si>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</si>
  <si>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</si>
  <si>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</si>
  <si>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</si>
  <si>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</si>
  <si>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</si>
  <si>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</si>
  <si>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</si>
  <si>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</si>
  <si>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</si>
  <si>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</si>
  <si>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</si>
  <si>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</si>
  <si>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</si>
  <si>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</si>
  <si>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</si>
  <si>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</si>
  <si>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</si>
  <si>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</si>
  <si>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</si>
  <si>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</si>
  <si>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</si>
  <si>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</si>
  <si>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</si>
  <si>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</si>
  <si>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</si>
  <si>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</si>
  <si>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</si>
  <si>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</si>
  <si>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</si>
  <si>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</si>
  <si>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</si>
  <si>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</si>
  <si>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</si>
  <si>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</si>
  <si>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</si>
  <si>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</si>
  <si>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</si>
  <si>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</si>
  <si>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</si>
  <si>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</si>
  <si>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</si>
  <si>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</si>
  <si>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</si>
  <si>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</si>
  <si>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</si>
  <si>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</si>
  <si>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</si>
  <si>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</si>
  <si>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</si>
  <si>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</si>
  <si>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</si>
  <si>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</si>
  <si>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</si>
  <si>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</si>
  <si>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</si>
  <si>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</si>
  <si>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</si>
  <si>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</si>
  <si>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</si>
  <si>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</si>
  <si>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</si>
  <si>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</si>
  <si>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</si>
  <si>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</si>
  <si>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</si>
  <si>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</si>
  <si>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</si>
  <si>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</si>
  <si>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</si>
  <si>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</si>
  <si>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</si>
  <si>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</si>
  <si>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</si>
  <si>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</si>
  <si>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</si>
  <si>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</si>
  <si>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</si>
  <si>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</si>
  <si>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</si>
  <si>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</si>
  <si>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</si>
  <si>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</si>
  <si>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</si>
  <si>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</si>
  <si>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</si>
  <si>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</si>
  <si>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</si>
  <si>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</si>
  <si>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</si>
  <si>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</si>
  <si>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</si>
  <si>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</si>
  <si>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</si>
  <si>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</si>
  <si>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</si>
  <si>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</si>
  <si>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</si>
  <si>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</si>
  <si>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</si>
  <si>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</si>
  <si>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</si>
  <si>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</si>
  <si>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</si>
  <si>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</si>
  <si>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</si>
  <si>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</si>
  <si>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</si>
  <si>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</si>
  <si>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</si>
  <si>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</si>
  <si>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</si>
  <si>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</si>
  <si>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</si>
  <si>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</si>
  <si>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</si>
  <si>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</si>
  <si>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</si>
  <si>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</si>
  <si>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</si>
  <si>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</si>
  <si>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</si>
  <si>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</si>
  <si>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</si>
  <si>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</si>
  <si>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</si>
  <si>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</si>
  <si>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</si>
  <si>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</si>
  <si>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</si>
  <si>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</si>
  <si>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</si>
  <si>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</si>
  <si>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</si>
  <si>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</si>
  <si>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</si>
  <si>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</si>
  <si>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</si>
  <si>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</si>
  <si>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</si>
  <si>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</si>
  <si>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</si>
  <si>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</si>
  <si>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</si>
  <si>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</si>
  <si>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</si>
  <si>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</si>
  <si>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</si>
  <si>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</si>
  <si>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</si>
  <si>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</si>
  <si>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</si>
  <si>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</si>
  <si>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</si>
  <si>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</si>
  <si>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</si>
  <si>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</si>
  <si>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</si>
  <si>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</si>
  <si>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</si>
  <si>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</si>
  <si>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</si>
  <si>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</si>
  <si>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</si>
  <si>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</si>
  <si>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</si>
  <si>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</si>
  <si>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</si>
  <si>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</si>
  <si>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</si>
  <si>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</si>
  <si>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</si>
  <si>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</si>
  <si>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</si>
  <si>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</si>
  <si>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</si>
  <si>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</si>
  <si>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</si>
  <si>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</si>
  <si>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</si>
  <si>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</si>
  <si>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</si>
  <si>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</si>
  <si>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</si>
  <si>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</si>
  <si>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</si>
  <si>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</si>
  <si>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</si>
  <si>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</si>
  <si>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</si>
  <si>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</si>
  <si>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</si>
  <si>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</si>
  <si>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</si>
  <si>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</si>
  <si>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</si>
  <si>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</si>
  <si>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</si>
  <si>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</si>
  <si>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</si>
  <si>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</si>
  <si>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</si>
  <si>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</si>
  <si>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</si>
  <si>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</si>
  <si>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</si>
  <si>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</si>
  <si>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</si>
  <si>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</si>
  <si>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</si>
  <si>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</si>
  <si>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</si>
  <si>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</si>
  <si>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</si>
  <si>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</si>
  <si>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</si>
  <si>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</si>
  <si>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</si>
  <si>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</si>
  <si>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</si>
  <si>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</si>
  <si>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</si>
  <si>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</si>
  <si>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</si>
  <si>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</si>
  <si>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</si>
  <si>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</si>
  <si>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</si>
  <si>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</si>
  <si>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</si>
  <si>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</si>
  <si>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</si>
  <si>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</si>
  <si>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</si>
  <si>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</si>
  <si>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</si>
  <si>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</si>
  <si>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</si>
  <si>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</si>
  <si>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</si>
  <si>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</si>
  <si>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</si>
  <si>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</si>
  <si>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</si>
  <si>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</si>
  <si>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</si>
  <si>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</si>
  <si>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</si>
  <si>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</si>
  <si>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</si>
  <si>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</si>
  <si>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</si>
  <si>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</si>
  <si>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</si>
  <si>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</si>
  <si>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</si>
  <si>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</si>
  <si>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</si>
  <si>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</si>
  <si>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</si>
  <si>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</si>
  <si>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</si>
  <si>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</si>
  <si>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</si>
  <si>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</si>
  <si>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</si>
  <si>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</si>
  <si>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</si>
  <si>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</si>
  <si>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</si>
  <si>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</si>
  <si>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</si>
  <si>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</si>
  <si>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</si>
  <si>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</si>
  <si>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</si>
  <si>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</si>
  <si>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</si>
  <si>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</si>
  <si>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</si>
  <si>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</si>
  <si>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</si>
  <si>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</si>
  <si>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</si>
  <si>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</si>
  <si>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</si>
  <si>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</si>
  <si>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</si>
  <si>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</si>
  <si>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</si>
  <si>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</si>
  <si>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</si>
  <si>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</si>
  <si>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</si>
  <si>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</si>
  <si>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</si>
  <si>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</si>
  <si>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</si>
  <si>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</si>
  <si>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</si>
  <si>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</si>
  <si>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</si>
  <si>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</si>
  <si>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</si>
  <si>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</si>
  <si>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</si>
  <si>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</si>
  <si>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</si>
  <si>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</si>
  <si>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</si>
  <si>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</si>
  <si>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</si>
  <si>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</si>
  <si>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</si>
  <si>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</si>
  <si>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</si>
  <si>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</si>
  <si>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</si>
  <si>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</si>
  <si>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</si>
  <si>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</si>
  <si>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</si>
  <si>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</si>
  <si>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</si>
  <si>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</si>
  <si>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</si>
  <si>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</si>
  <si>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</si>
  <si>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</si>
  <si>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</si>
  <si>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</si>
  <si>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</si>
  <si>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</si>
  <si>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</si>
  <si>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</si>
  <si>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</si>
  <si>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</si>
  <si>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</si>
  <si>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</si>
  <si>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</si>
  <si>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</si>
  <si>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</si>
  <si>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</si>
  <si>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</si>
  <si>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</si>
  <si>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</si>
  <si>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</si>
  <si>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</si>
  <si>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</si>
  <si>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</si>
  <si>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</si>
  <si>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</si>
  <si>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</si>
  <si>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</si>
  <si>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</si>
  <si>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</si>
  <si>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</si>
  <si>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</si>
  <si>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</si>
  <si>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</si>
  <si>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</si>
  <si>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</si>
  <si>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</si>
  <si>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</si>
  <si>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</si>
  <si>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</si>
  <si>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</si>
  <si>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</si>
  <si>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</si>
  <si>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</si>
  <si>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</si>
  <si>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</si>
  <si>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</si>
  <si>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</si>
  <si>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</si>
  <si>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</si>
  <si>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</si>
  <si>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</si>
  <si>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</si>
  <si>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</si>
  <si>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</si>
  <si>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</si>
  <si>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</si>
  <si>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</si>
  <si>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</si>
  <si>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</si>
  <si>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</si>
  <si>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</si>
  <si>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</si>
  <si>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</si>
  <si>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</si>
  <si>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</si>
  <si>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</si>
  <si>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</si>
  <si>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</si>
  <si>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</si>
  <si>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</si>
  <si>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</si>
  <si>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</si>
  <si>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</si>
  <si>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</si>
  <si>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</si>
  <si>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</si>
  <si>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</si>
  <si>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</si>
  <si>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</si>
  <si>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</si>
  <si>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</si>
  <si>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</si>
  <si>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</si>
  <si>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</si>
  <si>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</si>
  <si>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</si>
  <si>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</si>
  <si>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</si>
  <si>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</si>
  <si>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</si>
  <si>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</si>
  <si>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</si>
  <si>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</si>
  <si>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</si>
  <si>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</si>
  <si>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</si>
  <si>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</si>
  <si>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</si>
  <si>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</si>
  <si>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</si>
  <si>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</si>
  <si>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</si>
  <si>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</si>
  <si>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</si>
  <si>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</si>
  <si>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</si>
  <si>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</si>
  <si>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</si>
  <si>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</si>
  <si>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</si>
  <si>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</si>
  <si>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</si>
  <si>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</si>
  <si>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</si>
  <si>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</si>
  <si>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</si>
  <si>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</si>
  <si>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</si>
  <si>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</si>
  <si>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</si>
  <si>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</si>
  <si>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</si>
  <si>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</si>
  <si>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</si>
  <si>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</si>
  <si>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</si>
  <si>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</si>
  <si>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</si>
  <si>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</si>
  <si>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</si>
  <si>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</si>
  <si>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</si>
  <si>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</si>
  <si>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</si>
  <si>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</si>
  <si>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</si>
  <si>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</si>
  <si>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</si>
  <si>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</si>
  <si>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</si>
  <si>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</si>
  <si>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</si>
  <si>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</si>
  <si>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</si>
  <si>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</si>
  <si>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</si>
  <si>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</si>
  <si>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</si>
  <si>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</si>
  <si>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</si>
  <si>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</si>
  <si>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</si>
  <si>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</si>
  <si>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</si>
  <si>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</si>
  <si>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</si>
  <si>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</si>
  <si>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</si>
  <si>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</si>
  <si>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</si>
  <si>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</si>
  <si>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</si>
  <si>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</si>
  <si>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</si>
  <si>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</si>
  <si>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</si>
  <si>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</si>
  <si>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</si>
  <si>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</si>
  <si>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</si>
  <si>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</si>
  <si>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</si>
  <si>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</si>
  <si>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</si>
  <si>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</si>
  <si>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</si>
  <si>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</si>
  <si>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</si>
  <si>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</si>
  <si>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</si>
  <si>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</si>
  <si>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</si>
  <si>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</si>
  <si>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</si>
  <si>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</si>
  <si>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</si>
  <si>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</si>
  <si>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</si>
  <si>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</si>
  <si>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</si>
  <si>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</si>
  <si>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</si>
  <si>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</si>
  <si>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</si>
  <si>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</si>
  <si>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</si>
  <si>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</si>
  <si>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</si>
  <si>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</si>
  <si>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</si>
  <si>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</si>
  <si>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</si>
  <si>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</si>
  <si>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</si>
  <si>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</si>
  <si>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</si>
  <si>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</si>
  <si>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</si>
  <si>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</si>
  <si>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</si>
  <si>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</si>
  <si>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</si>
  <si>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</si>
  <si>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</si>
  <si>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</si>
  <si>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</si>
  <si>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</si>
  <si>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</si>
  <si>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</si>
  <si>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</si>
  <si>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</si>
  <si>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</si>
  <si>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</si>
  <si>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</si>
  <si>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</si>
  <si>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</si>
  <si>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</si>
  <si>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</si>
  <si>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</si>
  <si>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</si>
  <si>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</si>
  <si>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</si>
  <si>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</si>
  <si>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</si>
  <si>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</si>
  <si>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</si>
  <si>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</si>
  <si>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</si>
  <si>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</si>
  <si>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</si>
  <si>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</si>
  <si>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</si>
  <si>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</si>
  <si>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</si>
  <si>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</si>
  <si>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</si>
  <si>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</si>
  <si>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</si>
  <si>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</si>
  <si>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</si>
  <si>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</si>
  <si>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</si>
  <si>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</si>
  <si>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</si>
  <si>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</si>
  <si>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</si>
  <si>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</si>
  <si>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</si>
  <si>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</si>
  <si>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</si>
  <si>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</si>
  <si>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</si>
  <si>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</si>
  <si>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</si>
  <si>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</si>
  <si>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</si>
  <si>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</si>
  <si>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</si>
  <si>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</si>
  <si>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</si>
  <si>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</si>
  <si>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</si>
  <si>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</si>
  <si>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</si>
  <si>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</si>
  <si>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</si>
  <si>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</si>
  <si>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</si>
  <si>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</si>
  <si>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</si>
  <si>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</si>
  <si>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</si>
  <si>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</si>
  <si>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</si>
  <si>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</si>
  <si>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</si>
  <si>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</si>
  <si>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</si>
  <si>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</si>
  <si>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</si>
  <si>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</si>
  <si>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</si>
  <si>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</si>
  <si>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</si>
  <si>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</si>
  <si>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</si>
  <si>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</si>
  <si>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</si>
  <si>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</si>
  <si>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</si>
  <si>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</si>
  <si>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</si>
  <si>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</si>
  <si>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</si>
  <si>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</si>
  <si>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</si>
  <si>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</si>
  <si>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</si>
  <si>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</si>
  <si>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</si>
  <si>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</si>
  <si>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</si>
  <si>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</si>
  <si>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</si>
  <si>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</si>
  <si>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</si>
  <si>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</si>
  <si>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</si>
  <si>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</si>
  <si>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</si>
  <si>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</si>
  <si>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</si>
  <si>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</si>
  <si>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</si>
  <si>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</si>
  <si>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</si>
  <si>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</si>
  <si>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</si>
  <si>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</si>
  <si>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</si>
  <si>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</si>
  <si>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</si>
  <si>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</si>
  <si>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</si>
  <si>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</si>
  <si>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</si>
  <si>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</si>
  <si>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</si>
  <si>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</si>
  <si>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</si>
  <si>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</si>
  <si>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</si>
  <si>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</si>
  <si>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</si>
  <si>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</si>
  <si>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</si>
  <si>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</si>
  <si>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</si>
  <si>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</si>
  <si>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</si>
  <si>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</si>
  <si>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</si>
  <si>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</si>
  <si>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</si>
  <si>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</si>
  <si>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</si>
  <si>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</si>
  <si>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</si>
  <si>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</si>
  <si>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</si>
  <si>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</si>
  <si>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</si>
  <si>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</si>
  <si>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</si>
  <si>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</si>
  <si>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</si>
  <si>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</si>
  <si>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</si>
  <si>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</si>
  <si>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</si>
  <si>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</si>
  <si>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</si>
  <si>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</si>
  <si>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</si>
  <si>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</si>
  <si>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</si>
  <si>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</si>
  <si>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</si>
  <si>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</si>
  <si>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</si>
  <si>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</si>
  <si>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</si>
  <si>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</si>
  <si>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</si>
  <si>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</si>
  <si>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</si>
  <si>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</si>
  <si>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</si>
  <si>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</si>
  <si>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</si>
  <si>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</si>
  <si>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</si>
  <si>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</si>
  <si>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</si>
  <si>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</si>
  <si>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</si>
  <si>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</si>
  <si>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</si>
  <si>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</si>
  <si>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</si>
  <si>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</si>
  <si>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</si>
  <si>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</si>
  <si>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</si>
  <si>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</si>
  <si>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</si>
  <si>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</si>
  <si>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</si>
  <si>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</si>
  <si>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</si>
  <si>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</si>
  <si>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</si>
  <si>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</si>
  <si>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</si>
  <si>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</si>
  <si>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</si>
  <si>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</si>
  <si>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</si>
  <si>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</si>
  <si>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</si>
  <si>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</si>
  <si>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</si>
  <si>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</si>
  <si>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</si>
  <si>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</si>
  <si>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</si>
  <si>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</si>
  <si>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</si>
  <si>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</si>
  <si>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</si>
  <si>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</si>
  <si>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</si>
  <si>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</si>
  <si>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</si>
  <si>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</si>
  <si>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</si>
  <si>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</si>
  <si>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</si>
  <si>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</si>
  <si>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</si>
  <si>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</si>
  <si>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</si>
  <si>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</si>
  <si>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</si>
  <si>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</si>
  <si>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</si>
  <si>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</si>
  <si>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</si>
  <si>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</si>
  <si>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</si>
  <si>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</si>
  <si>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</si>
  <si>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</si>
  <si>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</si>
  <si>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</si>
  <si>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</si>
  <si>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</si>
  <si>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</si>
  <si>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</si>
  <si>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</si>
  <si>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</si>
  <si>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</si>
  <si>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</si>
  <si>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</si>
  <si>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</si>
  <si>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</si>
  <si>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</si>
  <si>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</si>
  <si>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</si>
  <si>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</si>
  <si>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</si>
  <si>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</si>
  <si>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</si>
  <si>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</si>
  <si>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</si>
  <si>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</si>
  <si>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</si>
  <si>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</si>
  <si>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</si>
  <si>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</si>
  <si>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</si>
  <si>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</si>
  <si>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</si>
  <si>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</si>
  <si>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</si>
  <si>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</si>
  <si>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</si>
  <si>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</si>
  <si>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</si>
  <si>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</si>
  <si>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</si>
  <si>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</si>
  <si>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</si>
  <si>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</si>
  <si>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</si>
  <si>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</si>
  <si>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</si>
  <si>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</si>
  <si>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</si>
  <si>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</si>
  <si>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</si>
  <si>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</si>
  <si>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</si>
  <si>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</si>
  <si>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</si>
  <si>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</si>
  <si>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</si>
  <si>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</si>
  <si>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</si>
  <si>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</si>
  <si>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</si>
  <si>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</si>
  <si>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</si>
  <si>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</si>
  <si>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</si>
  <si>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</si>
  <si>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</si>
  <si>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</si>
  <si>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</si>
  <si>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</si>
  <si>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</si>
  <si>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</si>
  <si>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</si>
  <si>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</si>
  <si>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</si>
  <si>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</si>
  <si>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</si>
  <si>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</si>
  <si>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</si>
  <si>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</si>
  <si>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</si>
  <si>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</si>
  <si>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</si>
  <si>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</si>
  <si>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</si>
  <si>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</si>
  <si>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</si>
  <si>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</si>
  <si>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</si>
  <si>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</si>
  <si>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</si>
  <si>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</si>
  <si>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</si>
  <si>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</si>
  <si>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</si>
  <si>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</si>
  <si>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</si>
  <si>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</si>
  <si>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</si>
  <si>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</si>
  <si>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</si>
  <si>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</si>
  <si>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</si>
  <si>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</si>
  <si>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</si>
  <si>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</si>
  <si>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</si>
  <si>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</si>
  <si>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</si>
  <si>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</si>
  <si>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</si>
  <si>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</si>
  <si>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</si>
  <si>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</si>
  <si>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</si>
  <si>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</si>
  <si>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</si>
  <si>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</si>
  <si>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</si>
  <si>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</si>
  <si>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</si>
  <si>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</si>
  <si>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</si>
  <si>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</si>
  <si>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</si>
  <si>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</si>
  <si>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</si>
  <si>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</si>
  <si>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</si>
  <si>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</si>
  <si>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</si>
  <si>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</si>
  <si>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</si>
  <si>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</si>
  <si>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</si>
  <si>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</si>
  <si>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</si>
  <si>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</si>
  <si>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</si>
  <si>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</si>
  <si>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</si>
  <si>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</si>
  <si>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</si>
  <si>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</si>
  <si>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</si>
  <si>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</si>
  <si>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</si>
  <si>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</si>
  <si>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</si>
  <si>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</si>
  <si>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</si>
  <si>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</si>
  <si>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</si>
  <si>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</si>
  <si>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</si>
  <si>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</si>
  <si>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</si>
  <si>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</si>
  <si>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</si>
  <si>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</si>
  <si>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</si>
  <si>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</si>
  <si>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</si>
  <si>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</si>
  <si>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</si>
  <si>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</si>
  <si>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</si>
  <si>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</si>
  <si>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</si>
  <si>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</si>
  <si>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</si>
  <si>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</si>
  <si>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</si>
  <si>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</si>
  <si>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</si>
  <si>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</si>
  <si>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</si>
  <si>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</si>
  <si>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</si>
  <si>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</si>
  <si>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</si>
  <si>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</si>
  <si>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</si>
  <si>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</si>
  <si>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</si>
  <si>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</si>
  <si>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</si>
  <si>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</si>
  <si>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</si>
  <si>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</si>
  <si>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</si>
  <si>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</si>
  <si>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</si>
  <si>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</si>
  <si>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</si>
  <si>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</si>
  <si>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</si>
  <si>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</si>
  <si>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</si>
  <si>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</si>
  <si>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</si>
  <si>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</si>
  <si>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</si>
  <si>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</si>
  <si>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</si>
  <si>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</si>
  <si>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</si>
  <si>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</si>
  <si>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</si>
  <si>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</si>
  <si>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</si>
  <si>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</si>
  <si>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</si>
  <si>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</si>
  <si>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</si>
  <si>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</si>
  <si>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</si>
  <si>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</si>
  <si>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</si>
  <si>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</si>
  <si>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</si>
  <si>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</si>
  <si>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</si>
  <si>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</si>
  <si>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</si>
  <si>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</si>
  <si>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</si>
  <si>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</si>
  <si>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</si>
  <si>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</si>
  <si>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</si>
  <si>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</si>
  <si>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</si>
  <si>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</si>
  <si>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</si>
  <si>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</si>
  <si>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</si>
  <si>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</si>
  <si>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</si>
  <si>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</si>
  <si>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</si>
  <si>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</si>
  <si>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</si>
  <si>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</si>
  <si>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</si>
  <si>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</si>
  <si>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</si>
  <si>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</si>
  <si>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</si>
  <si>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</si>
  <si>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</si>
  <si>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</si>
  <si>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</si>
  <si>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</si>
  <si>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</si>
  <si>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</si>
  <si>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</si>
  <si>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</si>
  <si>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</si>
  <si>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</si>
  <si>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</si>
  <si>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</si>
  <si>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</si>
  <si>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</si>
  <si>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</si>
  <si>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</si>
  <si>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</si>
  <si>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</si>
  <si>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</si>
  <si>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</si>
  <si>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</si>
  <si>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</si>
  <si>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</si>
  <si>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</si>
  <si>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</si>
  <si>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</si>
  <si>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</si>
  <si>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</si>
  <si>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</si>
  <si>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</si>
  <si>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</si>
  <si>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</si>
  <si>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</si>
  <si>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</si>
  <si>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</si>
  <si>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</si>
  <si>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</si>
  <si>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</si>
  <si>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</si>
  <si>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</si>
  <si>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</si>
  <si>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</si>
  <si>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</si>
  <si>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</si>
  <si>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</si>
  <si>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</si>
  <si>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</si>
  <si>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</si>
  <si>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</si>
  <si>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</si>
  <si>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</si>
  <si>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</si>
  <si>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</si>
  <si>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</si>
  <si>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</si>
  <si>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</si>
  <si>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</si>
  <si>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</si>
  <si>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</si>
  <si>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</si>
  <si>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</si>
  <si>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</si>
  <si>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</si>
  <si>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</si>
  <si>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</si>
  <si>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</si>
  <si>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</si>
  <si>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</si>
  <si>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</si>
  <si>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</si>
  <si>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</si>
  <si>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</si>
  <si>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</si>
  <si>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</si>
  <si>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</si>
  <si>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</si>
  <si>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</si>
  <si>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</si>
  <si>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</si>
  <si>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</si>
  <si>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</si>
  <si>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</si>
  <si>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</si>
  <si>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</si>
  <si>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</si>
  <si>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</si>
  <si>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</si>
  <si>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</si>
  <si>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</si>
  <si>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</si>
  <si>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</si>
  <si>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</si>
  <si>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</si>
  <si>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</si>
  <si>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</si>
  <si>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</si>
  <si>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</si>
  <si>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</si>
  <si>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</si>
  <si>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</si>
  <si>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</si>
  <si>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</si>
  <si>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</si>
  <si>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</si>
  <si>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</si>
  <si>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</si>
  <si>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</si>
  <si>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</si>
  <si>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</si>
  <si>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</si>
  <si>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</si>
  <si>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</si>
  <si>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</si>
  <si>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</si>
  <si>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</si>
  <si>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</si>
  <si>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</si>
  <si>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</si>
  <si>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</si>
  <si>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</si>
  <si>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</si>
  <si>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</si>
  <si>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</si>
  <si>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</si>
  <si>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</si>
  <si>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</si>
  <si>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</si>
  <si>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</si>
  <si>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</si>
  <si>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</si>
  <si>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</si>
  <si>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</si>
  <si>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</si>
  <si>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</si>
  <si>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</si>
  <si>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</si>
  <si>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</si>
  <si>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</si>
  <si>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</si>
  <si>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</si>
  <si>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</si>
  <si>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</si>
  <si>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</si>
  <si>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</si>
  <si>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</si>
  <si>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</si>
  <si>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</si>
  <si>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</si>
  <si>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</si>
  <si>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</si>
  <si>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</si>
  <si>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</si>
  <si>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</si>
  <si>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</si>
  <si>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</si>
  <si>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</si>
  <si>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</si>
  <si>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</si>
  <si>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</si>
  <si>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</si>
  <si>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</si>
  <si>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</si>
  <si>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</si>
  <si>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</si>
  <si>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</si>
  <si>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</si>
  <si>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</si>
  <si>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</si>
  <si>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</si>
  <si>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</si>
  <si>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</si>
  <si>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</si>
  <si>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</si>
  <si>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</si>
  <si>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</si>
  <si>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</si>
  <si>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</si>
  <si>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</si>
  <si>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</si>
  <si>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</si>
  <si>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</si>
  <si>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</si>
  <si>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</si>
  <si>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</si>
  <si>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</si>
  <si>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</si>
  <si>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</si>
  <si>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</si>
  <si>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</si>
  <si>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</si>
  <si>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</si>
  <si>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</si>
  <si>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</si>
  <si>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</si>
  <si>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</si>
  <si>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</si>
  <si>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</si>
  <si>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</si>
  <si>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</si>
  <si>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</si>
  <si>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</si>
  <si>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</si>
  <si>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</si>
  <si>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</si>
  <si>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</si>
  <si>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</si>
  <si>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</si>
  <si>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</si>
  <si>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</si>
  <si>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</si>
  <si>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</si>
  <si>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</si>
  <si>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</si>
  <si>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</si>
  <si>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</si>
  <si>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</si>
  <si>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</si>
  <si>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</si>
  <si>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</si>
  <si>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</si>
  <si>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</si>
  <si>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</si>
  <si>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</si>
  <si>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</si>
  <si>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</si>
  <si>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</si>
  <si>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</si>
  <si>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</si>
  <si>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</si>
  <si>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</si>
  <si>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</si>
  <si>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</si>
  <si>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</si>
  <si>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</si>
  <si>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</si>
  <si>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</si>
  <si>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</si>
  <si>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</si>
  <si>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</si>
  <si>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</si>
  <si>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</si>
  <si>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</si>
  <si>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</si>
  <si>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</si>
  <si>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</si>
  <si>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</si>
  <si>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</si>
  <si>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</si>
  <si>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</si>
  <si>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</si>
  <si>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</si>
  <si>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</si>
  <si>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</si>
  <si>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</si>
  <si>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</si>
  <si>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</si>
  <si>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</si>
  <si>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</si>
  <si>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</si>
  <si>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</si>
  <si>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</si>
  <si>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</si>
  <si>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</si>
  <si>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</si>
  <si>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</si>
  <si>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</si>
  <si>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</si>
  <si>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</si>
  <si>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</si>
  <si>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</si>
  <si>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</si>
  <si>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</si>
  <si>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</si>
  <si>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</si>
  <si>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</si>
  <si>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</si>
  <si>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</si>
  <si>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</si>
  <si>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</si>
  <si>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</si>
  <si>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</si>
  <si>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</si>
  <si>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</si>
  <si>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</si>
  <si>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</si>
  <si>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</si>
  <si>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</si>
  <si>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</si>
  <si>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</si>
  <si>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</si>
  <si>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</si>
  <si>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</si>
  <si>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</si>
  <si>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</si>
  <si>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</si>
  <si>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</si>
  <si>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</si>
  <si>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</si>
  <si>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</si>
  <si>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</si>
  <si>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</si>
  <si>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</si>
  <si>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</si>
  <si>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</si>
  <si>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</si>
  <si>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</si>
  <si>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</si>
  <si>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</si>
  <si>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</si>
  <si>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</si>
  <si>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</si>
  <si>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</si>
  <si>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</si>
  <si>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</si>
  <si>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</si>
  <si>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</si>
  <si>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</si>
  <si>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</si>
  <si>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</si>
  <si>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</si>
  <si>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</si>
  <si>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</si>
  <si>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</si>
  <si>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</si>
  <si>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</si>
  <si>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</si>
  <si>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</si>
  <si>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</si>
  <si>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</si>
  <si>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</si>
  <si>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</si>
  <si>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</si>
  <si>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</si>
  <si>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</si>
  <si>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</si>
  <si>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</si>
  <si>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</si>
  <si>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</si>
  <si>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</si>
  <si>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</si>
  <si>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</si>
  <si>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</si>
  <si>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</si>
  <si>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</si>
  <si>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</si>
  <si>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</si>
  <si>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</si>
  <si>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</si>
  <si>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</si>
  <si>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</si>
  <si>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</si>
  <si>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</si>
  <si>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</si>
  <si>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</si>
  <si>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</si>
  <si>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</si>
  <si>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</si>
  <si>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</si>
  <si>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</si>
  <si>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</si>
  <si>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</si>
  <si>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</si>
  <si>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</si>
  <si>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</si>
  <si>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</si>
  <si>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</si>
  <si>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</si>
  <si>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</si>
  <si>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</si>
  <si>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</si>
  <si>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</si>
  <si>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</si>
  <si>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</si>
  <si>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</si>
  <si>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</si>
  <si>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</si>
  <si>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</si>
  <si>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</si>
  <si>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</si>
  <si>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</si>
  <si>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</si>
  <si>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</si>
  <si>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</si>
  <si>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</si>
  <si>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</si>
  <si>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</si>
  <si>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</si>
  <si>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</si>
  <si>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</si>
  <si>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</si>
  <si>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</si>
  <si>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</si>
  <si>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</si>
  <si>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</si>
  <si>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</si>
  <si>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</si>
  <si>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</si>
  <si>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</si>
  <si>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</si>
  <si>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</si>
  <si>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</si>
  <si>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</si>
  <si>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</si>
  <si>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</si>
  <si>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</si>
  <si>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</si>
  <si>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</si>
  <si>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</si>
  <si>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</si>
  <si>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</si>
  <si>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</si>
  <si>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</si>
  <si>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</si>
  <si>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</si>
  <si>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</si>
  <si>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</si>
  <si>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</si>
  <si>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</si>
  <si>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</si>
  <si>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</si>
  <si>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</si>
  <si>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</si>
  <si>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</si>
  <si>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</si>
  <si>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</si>
  <si>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</si>
  <si>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</si>
  <si>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</si>
  <si>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</si>
  <si>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</si>
  <si>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</si>
  <si>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</si>
  <si>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</si>
  <si>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</si>
  <si>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</si>
  <si>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</si>
  <si>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</si>
  <si>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</si>
  <si>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</si>
  <si>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</si>
  <si>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</si>
  <si>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</si>
  <si>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</si>
  <si>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</si>
  <si>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</si>
  <si>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</si>
  <si>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</si>
  <si>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</si>
  <si>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</si>
  <si>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</si>
  <si>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</si>
  <si>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</si>
  <si>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</si>
  <si>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</si>
  <si>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</si>
  <si>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</si>
  <si>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</si>
  <si>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</si>
  <si>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</si>
  <si>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</si>
  <si>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</si>
  <si>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</si>
  <si>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</si>
  <si>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</si>
  <si>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</si>
  <si>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</si>
  <si>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</si>
  <si>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</si>
  <si>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</si>
  <si>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</si>
  <si>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</si>
  <si>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</si>
  <si>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</si>
  <si>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</si>
  <si>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</si>
  <si>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</si>
  <si>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</si>
  <si>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</si>
  <si>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</si>
  <si>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</si>
  <si>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</si>
  <si>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</si>
  <si>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</si>
  <si>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</si>
  <si>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</si>
  <si>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</si>
  <si>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</si>
  <si>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</si>
  <si>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</si>
  <si>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</si>
  <si>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</si>
  <si>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</si>
  <si>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</si>
  <si>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</si>
  <si>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</si>
  <si>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</si>
  <si>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</si>
  <si>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</si>
  <si>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</si>
  <si>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</si>
  <si>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</si>
  <si>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</si>
  <si>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</si>
  <si>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</si>
  <si>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</si>
  <si>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</si>
  <si>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</si>
  <si>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</si>
  <si>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</si>
  <si>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</si>
  <si>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</si>
  <si>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</si>
  <si>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</si>
  <si>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</si>
  <si>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</si>
  <si>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</si>
  <si>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</si>
  <si>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</si>
  <si>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</si>
  <si>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</si>
  <si>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</si>
  <si>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</si>
  <si>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</si>
  <si>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</si>
  <si>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</si>
  <si>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</si>
  <si>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</si>
  <si>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</si>
  <si>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</si>
  <si>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</si>
  <si>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</si>
  <si>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</si>
  <si>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</si>
  <si>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</si>
  <si>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</si>
  <si>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</si>
  <si>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</si>
  <si>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</si>
  <si>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</si>
  <si>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</si>
  <si>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</si>
  <si>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</si>
  <si>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</si>
  <si>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</si>
  <si>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</si>
  <si>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</si>
  <si>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</si>
  <si>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</si>
  <si>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</si>
  <si>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</si>
  <si>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</si>
  <si>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</si>
  <si>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</si>
  <si>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</si>
  <si>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</si>
  <si>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</si>
  <si>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</si>
  <si>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</si>
  <si>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</si>
  <si>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</si>
  <si>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</si>
  <si>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</si>
  <si>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</si>
  <si>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</si>
  <si>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</si>
  <si>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</si>
  <si>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</si>
  <si>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</si>
  <si>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</si>
  <si>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</si>
  <si>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</si>
  <si>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</si>
  <si>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</si>
  <si>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</si>
  <si>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</si>
  <si>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</si>
  <si>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</si>
  <si>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</si>
  <si>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</si>
  <si>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</si>
  <si>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</si>
  <si>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</si>
  <si>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</si>
  <si>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</si>
  <si>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</si>
  <si>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</si>
  <si>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</si>
  <si>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</si>
  <si>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</si>
  <si>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</si>
  <si>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</si>
  <si>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</si>
  <si>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</si>
  <si>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2025-12-08 16:53:12
</t>
  </si>
  <si>
    <t xml:space="preserve">150 KM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</si>
  <si>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</si>
  <si>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</si>
  <si>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</si>
  <si>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</si>
  <si>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</si>
  <si>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</si>
  <si>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</si>
  <si>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</si>
  <si>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</si>
  <si>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</si>
  <si>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</si>
  <si>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</si>
  <si>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</si>
  <si>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</si>
  <si>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</si>
  <si>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</si>
  <si>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</si>
  <si>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</si>
  <si>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</si>
  <si>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</si>
  <si>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</si>
  <si>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</si>
  <si>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</si>
  <si>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PCM-20251208-00001969</t>
  </si>
  <si>
    <t xml:space="preserve">Scattered sites MAK0248 &amp; MAK0803 / EM Team at site MAK0248 connecting PG 2nd team need 25m in for site MAK0803 </t>
  </si>
  <si>
    <t>TT-20251208-01207</t>
  </si>
  <si>
    <t>scatteted sites HAJ0127 &amp; HAJ0120 /  black out on HAJJ area , Teams secured HUb sites by PG</t>
  </si>
  <si>
    <t>PCM-20251208-00002038</t>
  </si>
  <si>
    <t xml:space="preserve">EM team need 40 min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</si>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</sst>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336.7773901620385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45999.725816087965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45999.725816087965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45999.725816087965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45999.725816087965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45999.725816087965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45999.725816087965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45999.725816087965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45999.725816087965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45999.725816087965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45999.725816087965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45999.725816087965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45999.725816087965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45999.725816087965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45999.725816087965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45999.725816087965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45999.725816087965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45999.725816087965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45999.725816087965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45999.725816087965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45999.725816087965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45999.725816087965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45999.725816087965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45999.725816087965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45999.725816087965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45999.725816087965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45999.725816087965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45999.725816087965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45999.725816087965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45999.725816087965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45999.725816087965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45999.725816087965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45999.725816087965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45999.725816087965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45999.725816087965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45999.725816087965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45999.725816087965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45999.725816087965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45999.725816087965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45999.725816087965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45999.725816087965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45999.725816087965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45999.725816087965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45999.725816087965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45999.725816087965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45999.725816087965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45999.725816087965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45999.725816087965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45999.725816087965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45999.725816087965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45999.725816087965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45999.725816087965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45999.725816087965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45999.725816087965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45999.725816087965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45999.725816087965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45999.725816087965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45999.725816087965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45999.725816087965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45999.725816087965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45999.725816087965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45999.725816087965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45999.725816087965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45999.725816087965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45999.725816087965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45999.725816087965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45999.725816087965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45999.725816087965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45999.725816087965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45999.725816087965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45999.725816087965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45999.725816087965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45999.725816087965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45999.725816087965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45999.725816087965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45999.725816087965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45999.725816087965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45999.725816087965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45999.725816087965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45999.725816087965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45999.725816087965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45999.725816087965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45999.725816087965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45999.725816087965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45999.725816087965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45999.725816087965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45999.725816087965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45999.725816087965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45999.725816087965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45999.725816087965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45999.725816087965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45999.725816087965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45999.725816087965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45999.725816087965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45999.725816087965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45999.725816087965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45999.725816087965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45999.725816087965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45999.725816087965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45999.725816087965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45999.725816087965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45999.725816087965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45999.725816087965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45999.725816087965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45999.725816087965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45999.725816087965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45999.725816087965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45999.725816087965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45999.725816087965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45999.725816087965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45999.725816087965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45999.725816087965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45999.725816087965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45999.725816087965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45999.725816087965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45999.725816087965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45999.725816087965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45999.725816087965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45999.725816087965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45999.725816087965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45999.725816087965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45999.725816087965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45999.725816087965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45999.725816087965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45999.725816087965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45999.725816087965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45999.725816087965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45999.725816087965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45999.725816087965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45999.725816087965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45999.725816087965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45999.725816087965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45999.725816087965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45999.725816087965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45999.725816087965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45999.725816087965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45999.725816087965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45999.725816087965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45999.725816087965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45999.725816087965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45999.725816087965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45999.725816087965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45999.725816087965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45999.725816087965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45999.725816087965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45999.725816087965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45999.725816087965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45999.725816087965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45999.725816087965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45999.725816087965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45999.725816087965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45999.725816087965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45999.725816087965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45999.725816087965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45999.725816087965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45999.725816087965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45999.725816087965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45999.725816087965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45999.725816087965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45999.725816087965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45999.725816087965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45999.725816087965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45999.725816087965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45999.725816087965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45999.725816087965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45999.725816087965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45999.725816087965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45999.725816087965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45999.725816087965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45999.725816087965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45999.725816087965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45999.725816087965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45999.725816087965</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2A150A47-B209-4BCE-B975-27CAD27FED55}"/>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174.72597812500317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15.338397106483171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2.3704341435222887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45999.725816087965</v>
      </c>
      <c r="H6" s="153">
        <v>45999.555023148147</v>
      </c>
      <c r="I6" s="18" t="str">
        <f>IFERROR(VLOOKUP(D6,DB!A:F,6,0),"")</f>
        <v>SCECO</v>
      </c>
      <c r="J6" s="18" t="str">
        <f>IFERROR(VLOOKUP(D6,DB!A:G,7,0),"")</f>
        <v>Vandalized</v>
      </c>
      <c r="K6" s="19" t="s">
        <v>39121</v>
      </c>
      <c r="L6" s="18" t="str">
        <f>IFERROR(VLOOKUP(D6,DB!A:I,9,0),"")</f>
        <v>Latis</v>
      </c>
    </row>
    <row r="7" spans="1:12" ht="31.5" customHeight="1">
      <c r="A7" s="96" t="s">
        <v>39119</v>
      </c>
      <c r="B7" s="18" t="str">
        <f>IFERROR(VLOOKUP(D7,DB!A:K,11,0),"")</f>
        <v>R2</v>
      </c>
      <c r="C7" s="18">
        <v>1</v>
      </c>
      <c r="D7" s="18" t="s">
        <v>25983</v>
      </c>
      <c r="E7" s="81" t="s">
        <v>39106</v>
      </c>
      <c r="F7" s="97"/>
      <c r="G7" s="98">
        <f ca="1">IFERROR(NOW()-F7,"-")</f>
        <v>45999.725816087965</v>
      </c>
      <c r="H7" s="153" t="s">
        <v>39122</v>
      </c>
      <c r="I7" s="18" t="str">
        <f>IFERROR(VLOOKUP(D7,DB!A:F,6,0),"")</f>
        <v>SCECO</v>
      </c>
      <c r="J7" s="18" t="str">
        <f>IFERROR(VLOOKUP(D7,DB!A:G,7,0),"")</f>
        <v>Dead</v>
      </c>
      <c r="K7" s="19" t="s">
        <v>39123</v>
      </c>
      <c r="L7" s="18" t="str">
        <f>IFERROR(VLOOKUP(D7,DB!A:I,9,0),"")</f>
        <v>Latis</v>
      </c>
    </row>
    <row r="8" spans="1:12" ht="31.5" customHeight="1">
      <c r="A8" s="96"/>
      <c r="B8" s="18" t="str">
        <f>IFERROR(VLOOKUP(D8,DB!A:K,11,0),"")</f>
        <v/>
      </c>
      <c r="C8" s="18"/>
      <c r="D8" s="18"/>
      <c r="E8" s="81"/>
      <c r="F8" s="97"/>
      <c r="G8" s="98">
        <f ca="1">IFERROR(NOW()-F8,"-")</f>
        <v>45999.725816087965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45999.725816087965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45999.725816087965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45999.725816087965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45999.725816087965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45999.725816087965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45999.725816087965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45999.725816087965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45999.725816087965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45999.725816087965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45999.725816087965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45999.725816087965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45999.725816087965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45999.725816087965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45999.725816087965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45999.725816087965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45999.725816087965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45999.725816087965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45999.725816087965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45999.725816087965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45999.725816087965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45999.725816087965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45999.725816087965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45999.725816087965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45999.725816087965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45999.725816087965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45999.725816087965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45999.725816087965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45999.725816087965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45999.725816087965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45999.725816087965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45999.725816087965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45999.725816087965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45999.725816087965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45999.725816087965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45999.725816087965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45999.725816087965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45999.725816087965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45999.725816087965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45999.725816087965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45999.725816087965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45999.725816087965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45999.725816087965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45999.725816087965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45999.725816087965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45999.725816087965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45999.725816087965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45999.725816087965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45999.725816087965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45999.725816087965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45999.725816087965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45999.725816087965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45999.725816087965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45999.725816087965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45999.725816087965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45999.725816087965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45999.725816087965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45999.725816087965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45999.725816087965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45999.725816087965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45999.725816087965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45999.725816087965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45999.725816087965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45999.725816087965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45999.725816087965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45999.725816087965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45999.725816087965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45999.725816087965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45999.725816087965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45999.725816087965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45999.725816087965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45999.725816087965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45999.725816087965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45999.725816087965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45999.725816087965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45999.725816087965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45999.725816087965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45999.725816087965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45999.725816087965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45999.725816087965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45999.725816087965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45999.725816087965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45999.725816087965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45999.725816087965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45999.725816087965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45999.725816087965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45999.725816087965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45999.725816087965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45999.725816087965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45999.725816087965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45999.725816087965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45999.725816087965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45999.725816087965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45999.725816087965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45999.725816087965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45999.725816087965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45999.725816087965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45999.725816087965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45999.725816087965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45999.725816087965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45999.725816087965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45999.725816087965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45999.725816087965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45999.725816087965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45999.725816087965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45999.725816087965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45999.725816087965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45999.725816087965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45999.725816087965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45999.725816087965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45999.725816087965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45999.725816087965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45999.725816087965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45999.725816087965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45999.725816087965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45999.725816087965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45999.725816087965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45999.725816087965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45999.725816087965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45999.725816087965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45999.725816087965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45999.725816087965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45999.725816087965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45999.725816087965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45999.725816087965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45999.725816087965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45999.725816087965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45999.725816087965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45999.725816087965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45999.725816087965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45999.725816087965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45999.725816087965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45999.725816087965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45999.725816087965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45999.725816087965</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45999.725816087965</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45999.725816087965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45999.725816087965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45999.725816087965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45999.725816087965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45999.725816087965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45999.725816087965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45999.725816087965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45999.725816087965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45999.725816087965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45999.725816087965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45999.725816087965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45999.725816087965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45999.725816087965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45999.725816087965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45999.725816087965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45999.725816087965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45999.725816087965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45999.725816087965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45999.725816087965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45999.725816087965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45999.725816087965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45999.725816087965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45999.725816087965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45999.725816087965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45999.725816087965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45999.725816087965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45999.725816087965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45999.725816087965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45999.725816087965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45999.725816087965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45999.725816087965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45999.725816087965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45999.725816087965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45999.725816087965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45999.725816087965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45999.725816087965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45999.725816087965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45999.725816087965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45999.725816087965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45999.725816087965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45999.725816087965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45999.725816087965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45999.725816087965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45999.725816087965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45999.725816087965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45999.725816087965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45999.725816087965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45999.725816087965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45999.725816087965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45999.725816087965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45999.725816087965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45999.725816087965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45999.725816087965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45999.725816087965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45999.725816087965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45999.725816087965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45999.725816087965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45999.725816087965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45999.725816087965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45999.725816087965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45999.725816087965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45999.725816087965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45999.725816087965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45999.725816087965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45999.725816087965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45999.725816087965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45999.725816087965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45999.725816087965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45999.725816087965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45999.725816087965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45999.725816087965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45999.725816087965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45999.725816087965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45999.725816087965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45999.725816087965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45999.725816087965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45999.725816087965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45999.725816087965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45999.725816087965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45999.725816087965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45999.725816087965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45999.725816087965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45999.725816087965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45999.725816087965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45999.725816087965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45999.725816087965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45999.725816087965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45999.725816087965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45999.725816087965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45999.725816087965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45999.725816087965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45999.725816087965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45999.725816087965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45999.725816087965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45999.725816087965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45999.725816087965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45999.725816087965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45999.725816087965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45999.725816087965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45999.725816087965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45999.725816087965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45999.725816087965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45999.725816087965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45999.725816087965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45999.725816087965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45999.725816087965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45999.725816087965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45999.725816087965</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45999.725816087965</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45999.725816087965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45999.725816087965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45999.725816087965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45999.725816087965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45999.725816087965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45999.725816087965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45999.725816087965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45999.725816087965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45999.725816087965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45999.725816087965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45999.725816087965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45999.725816087965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45999.725816087965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45999.725816087965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45999.725816087965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45999.725816087965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45999.725816087965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45999.725816087965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45999.725816087965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45999.725816087965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45999.725816087965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45999.725816087965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45999.725816087965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45999.725816087965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45999.725816087965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45999.725816087965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45999.725816087965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45999.725816087965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45999.725816087965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45999.725816087965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45999.725816087965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45999.725816087965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45999.725816087965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45999.725816087965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45999.725816087965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45999.725816087965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45999.725816087965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45999.725816087965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45999.725816087965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45999.725816087965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45999.725816087965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45999.725816087965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45999.725816087965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45999.725816087965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45999.725816087965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45999.725816087965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45999.725816087965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45999.725816087965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45999.725816087965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45999.725816087965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45999.725816087965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45999.725816087965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45999.725816087965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45999.725816087965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45999.725816087965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45999.725816087965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45999.725816087965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45999.725816087965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45999.725816087965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45999.725816087965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45999.725816087965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45999.725816087965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45999.725816087965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45999.725816087965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45999.725816087965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45999.725816087965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45999.725816087965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45999.725816087965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45999.725816087965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45999.725816087965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45999.725816087965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45999.725816087965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45999.725816087965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45999.725816087965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45999.725816087965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45999.725816087965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45999.725816087965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45999.725816087965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45999.725816087965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45999.725816087965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45999.725816087965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45999.725816087965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45999.725816087965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45999.725816087965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45999.725816087965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45999.725816087965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45999.725816087965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45999.725816087965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45999.725816087965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45999.725816087965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45999.725816087965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45999.725816087965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45999.725816087965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45999.725816087965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45999.725816087965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45999.725816087965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45999.725816087965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45999.725816087965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45999.725816087965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45999.725816087965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45999.725816087965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45999.725816087965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45999.725816087965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45999.725816087965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45999.725816087965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45999.725816087965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45999.725816087965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45999.725816087965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45999.725816087965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45999.725816087965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45999.725816087965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45999.725816087965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45999.725816087965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45999.725816087965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45999.725816087965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45999.725816087965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45999.725816087965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45999.725816087965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45999.725816087965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45999.725816087965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45999.725816087965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45999.725816087965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45999.725816087965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45999.725816087965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45999.725816087965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45999.725816087965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45999.725816087965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45999.725816087965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45999.725816087965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45999.725816087965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45999.725816087965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45999.725816087965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45999.725816087965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45999.725816087965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45999.725816087965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45999.725816087965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45999.725816087965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45999.725816087965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45999.725816087965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45999.725816087965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45999.725816087965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45999.725816087965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45999.725816087965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45999.725816087965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45999.725816087965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45999.725816087965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45999.725816087965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45999.725816087965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45999.725816087965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45999.725816087965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45999.725816087965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45999.725816087965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45999.725816087965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45999.725816087965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45999.725816087965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45999.725816087965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45999.725816087965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45999.725816087965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45999.725816087965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45999.725816087965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45999.725816087965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45999.725816087965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45999.725816087965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45999.725816087965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45999.725816087965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45999.725816087965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45999.725816087965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45999.725816087965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45999.725816087965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45999.725816087965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45999.725816087965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45999.725816087965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45999.725816087965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45999.725816087965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45999.725816087965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45999.725816087965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45999.725816087965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45999.725816087965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45999.725816087965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45999.725816087965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45999.725816087965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45999.725816087965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45999.725816087965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45999.725816087965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45999.725816087965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45999.725816087965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45999.725816087965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45999.725816087965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45999.725816087965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45999.725816087965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45999.725816087965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45999.725816087965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45999.725816087965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45999.725816087965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45999.725816087965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45999.725816087965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45999.725816087965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45999.725816087965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45999.725816087965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45999.725816087965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45999.725816087965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45999.725816087965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45999.725816087965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45999.725816087965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45999.725816087965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45999.725816087965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45999.725816087965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45999.725816087965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45999.725816087965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45999.725816087965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45999.725816087965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45999.725816087965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45999.725816087965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45999.725816087965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45999.725816087965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45999.725816087965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45999.725816087965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45999.725816087965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45999.725816087965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45999.725816087965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45999.725816087965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45999.725816087965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45999.725816087965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45999.725816087965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45999.725816087965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45999.725816087965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45999.725816087965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45999.725816087965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45999.725816087965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45999.725816087965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45999.725816087965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45999.725816087965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45999.725816087965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45999.725816087965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45999.725816087965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45999.725816087965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45999.725816087965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45999.725816087965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45999.725816087965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45999.725816087965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45999.725816087965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45999.725816087965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45999.725816087965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45999.725816087965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45999.725816087965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45999.725816087965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45999.725816087965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45999.725816087965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45999.725816087965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45999.725816087965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45999.725816087965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45999.725816087965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45999.725816087965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45999.725816087965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45999.725816087965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45999.725816087965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45999.725816087965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45999.725816087965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45999.725816087965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45999.725816087965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45999.725816087965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45999.725816087965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45999.725816087965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45999.725816087965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45999.725816087965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45999.725816087965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45999.725816087965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45999.725816087965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45999.725816087965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45999.725816087965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45999.725816087965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45999.725816087965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45999.725816087965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45999.725816087965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45999.725816087965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45999.725816087965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45999.725816087965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45999.725816087965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45999.725816087965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45999.725816087965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45999.725816087965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45999.725816087965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45999.725816087965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45999.725816087965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45999.725816087965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45999.725816087965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45999.725816087965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45999.725816087965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45999.725816087965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45999.725816087965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45999.725816087965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45999.725816087965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45999.725816087965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45999.725816087965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45999.725816087965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45999.725816087965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45999.725816087965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45999.725816087965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45999.725816087965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45999.725816087965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45999.725816087965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45999.725816087965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45999.725816087965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45999.725816087965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45999.725816087965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45999.725816087965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45999.725816087965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45999.725816087965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45999.725816087965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45999.725816087965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45999.725816087965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45999.725816087965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45999.725816087965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45999.725816087965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45999.725816087965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45999.725816087965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45999.725816087965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45999.725816087965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45999.725816087965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45999.725816087965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45999.725816087965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45999.725816087965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45999.725816087965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45999.725816087965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45999.725816087965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45999.725816087965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45999.725816087965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45999.725816087965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45999.725816087965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45999.725816087965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45999.725816087965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45999.725816087965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45999.725816087965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45999.725816087965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45999.725816087965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45999.725816087965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45999.725816087965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45999.725816087965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45999.725816087965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45999.725816087965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45999.725816087965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45999.725816087965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45999.725816087965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45999.725816087965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45999.725816087965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45999.725816087965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45999.725816087965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45999.725816087965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45999.725816087965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45999.725816087965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45999.725816087965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45999.725816087965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45999.725816087965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45999.725816087965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45999.725816087965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45999.725816087965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45999.725816087965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45999.725816087965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45999.725816087965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45999.725816087965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45999.725816087965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45999.725816087965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45999.725816087965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45999.725816087965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45999.725816087965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45999.725816087965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45999.725816087965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45999.725816087965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45999.725816087965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45999.725816087965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45999.725816087965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45999.725816087965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45999.725816087965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45999.725816087965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45999.725816087965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45999.725816087965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45999.725816087965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45999.725816087965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45999.725816087965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45999.725816087965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45999.725816087965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45999.725816087965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45999.725816087965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45999.725816087965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45999.725816087965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45999.725816087965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45999.725816087965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45999.725816087965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45999.725816087965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45999.725816087965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45999.725816087965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45999.725816087965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45999.725816087965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45999.725816087965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45999.725816087965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45999.725816087965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45999.725816087965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45999.725816087965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45999.725816087965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45999.725816087965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45999.725816087965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45999.725816087965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45999.725816087965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45999.725816087965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45999.725816087965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45999.725816087965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45999.725816087965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45999.725816087965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45999.725816087965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45999.725816087965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45999.725816087965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45999.725816087965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45999.725816087965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45999.725816087965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45999.725816087965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45999.725816087965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45999.725816087965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45999.725816087965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45999.725816087965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45999.725816087965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45999.725816087965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45999.725816087965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45999.725816087965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45999.725816087965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45999.725816087965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45999.725816087965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45999.725816087965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45999.725816087965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45999.725816087965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45999.725816087965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45999.725816087965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45999.725816087965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45999.725816087965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45999.725816087965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45999.725816087965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45999.725816087965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45999.725816087965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45999.725816087965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45999.725816087965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45999.725816087965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45999.725816087965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45999.725816087965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45999.725816087965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45999.725816087965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45999.725816087965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45999.725816087965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45999.725816087965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45999.725816087965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45999.725816087965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45999.725816087965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45999.725816087965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45999.725816087965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45999.725816087965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45999.725816087965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45999.725816087965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45999.725816087965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45999.725816087965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45999.725816087965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45999.725816087965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45999.725816087965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45999.725816087965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45999.725816087965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45999.725816087965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45999.725816087965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45999.725816087965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45999.725816087965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45999.725816087965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45999.725816087965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45999.725816087965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45999.725816087965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45999.725816087965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45999.725816087965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45999.725816087965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45999.725816087965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45999.725816087965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45999.725816087965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45999.725816087965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45999.725816087965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45999.725816087965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45999.725816087965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45999.725816087965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45999.725816087965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45999.725816087965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45999.725816087965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45999.725816087965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45999.725816087965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45999.725816087965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45999.725816087965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45999.725816087965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45999.725816087965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45999.725816087965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45999.725816087965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45999.725816087965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45999.725816087965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45999.725816087965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45999.725816087965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45999.725816087965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45999.725816087965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45999.725816087965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45999.725816087965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45999.725816087965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45999.725816087965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45999.725816087965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45999.725816087965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45999.725816087965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45999.725816087965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45999.725816087965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45999.725816087965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45999.725816087965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45999.725816087965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45999.725816087965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45999.725816087965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45999.725816087965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45999.725816087965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45999.725816087965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45999.725816087965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45999.725816087965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45999.725816087965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45999.725816087965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45999.725816087965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45999.725816087965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45999.725816087965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45999.725816087965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45999.725816087965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45999.725816087965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45999.725816087965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45999.725816087965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45999.725816087965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45999.725816087965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45999.725816087965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45999.725816087965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45999.725816087965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45999.725816087965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45999.725816087965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45999.725816087965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45999.725816087965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45999.725816087965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45999.725816087965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45999.725816087965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45999.725816087965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45999.725816087965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45999.725816087965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45999.725816087965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45999.725816087965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45999.725816087965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45999.725816087965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45999.725816087965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45999.725816087965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45999.725816087965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45999.725816087965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45999.725816087965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45999.725816087965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45999.725816087965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45999.725816087965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45999.725816087965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45999.725816087965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45999.725816087965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45999.725816087965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45999.725816087965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45999.725816087965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45999.725816087965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45999.725816087965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45999.725816087965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45999.725816087965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45999.725816087965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45999.725816087965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45999.725816087965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45999.725816087965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45999.725816087965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45999.725816087965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45999.725816087965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45999.725816087965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45999.725816087965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45999.725816087965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45999.725816087965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45999.725816087965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45999.725816087965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45999.725816087965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45999.725816087965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45999.725816087965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45999.725816087965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45999.725816087965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45999.725816087965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45999.725816087965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45999.725816087965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45999.725816087965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45999.725816087965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45999.725816087965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45999.725816087965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45999.725816087965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45999.725816087965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45999.725816087965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45999.725816087965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45999.725816087965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45999.725816087965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45999.725816087965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45999.725816087965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45999.725816087965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45999.725816087965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45999.725816087965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45999.725816087965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45999.725816087965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45999.725816087965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45999.725816087965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45999.725816087965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45999.725816087965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45999.725816087965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45999.725816087965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45999.725816087965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45999.725816087965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45999.725816087965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45999.725816087965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45999.725816087965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45999.725816087965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45999.725816087965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45999.725816087965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45999.725816087965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45999.725816087965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45999.725816087965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45999.725816087965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45999.725816087965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45999.725816087965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45999.725816087965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45999.725816087965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45999.725816087965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45999.725816087965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45999.725816087965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45999.725816087965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45999.725816087965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45999.725816087965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45999.725816087965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45999.725816087965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45999.725816087965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45999.725816087965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45999.725816087965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45999.725816087965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45999.725816087965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45999.725816087965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45999.725816087965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45999.725816087965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45999.725816087965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45999.725816087965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45999.725816087965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45999.725816087965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45999.725816087965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45999.725816087965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45999.725816087965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45999.725816087965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45999.725816087965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45999.725816087965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45999.725816087965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45999.725816087965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45999.725816087965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45999.725816087965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45999.725816087965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45999.725816087965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45999.725816087965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45999.725816087965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45999.725816087965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45999.725816087965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45999.725816087965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45999.725816087965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45999.725816087965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45999.725816087965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45999.725816087965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45999.725816087965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45999.725816087965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45999.725816087965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45999.725816087965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45999.725816087965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45999.725816087965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45999.725816087965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45999.725816087965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45999.725816087965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45999.725816087965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45999.725816087965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45999.725816087965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45999.725816087965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45999.725816087965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45999.725816087965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45999.725816087965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45999.725816087965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45999.725816087965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45999.725816087965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45999.725816087965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45999.725816087965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45999.725816087965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45999.725816087965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45999.725816087965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45999.725816087965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45999.725816087965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45999.725816087965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45999.725816087965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45999.725816087965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45999.725816087965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45999.725816087965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45999.725816087965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45999.725816087965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45999.725816087965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45999.725816087965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45999.725816087965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45999.725816087965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45999.725816087965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45999.725816087965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45999.725816087965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45999.725816087965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45999.725816087965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45999.725816087965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45999.725816087965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45999.725816087965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45999.725816087965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45999.725816087965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45999.725816087965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45999.725816087965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45999.725816087965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45999.725816087965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45999.725816087965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45999.725816087965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45999.725816087965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45999.725816087965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45999.725816087965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45999.725816087965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45999.725816087965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45999.725816087965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45999.725816087965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45999.725816087965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45999.725816087965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45999.725816319442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45999.725816319442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45999.725816319442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45999.725816319442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45999.725816319442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45999.725816319442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45999.725816319442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45999.725816319442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45999.725816319442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45999.725816319442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45999.725816319442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45999.725816319442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45999.725816319442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45999.725816319442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45999.725816319442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45999.725816319442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45999.725816319442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45999.725816319442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45999.725816319442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45999.725816319442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45999.725816319442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45999.725816319442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45999.725816319442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45999.725816319442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45999.725816319442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45999.725816319442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45999.725816319442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45999.725816319442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45999.725816319442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45999.725816319442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45999.725816319442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45999.725816319442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45999.725816319442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45999.725816319442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45999.725816319442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45999.725816319442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45999.725816319442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45999.725816319442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45999.725816319442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45999.725816319442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45999.725816319442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45999.725816319442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45999.725816319442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45999.725816319442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45999.725816319442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45999.725816319442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45999.725816319442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45999.725816319442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45999.725816319442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45999.725816319442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45999.725816319442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45999.725816319442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45999.725816319442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45999.725816319442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45999.725816319442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45999.725816319442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45999.725816319442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45999.725816319442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45999.725816319442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45999.725816319442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45999.725816319442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45999.725816319442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45999.725816319442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45999.725816319442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45999.725816319442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45999.725816319442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45999.725816319442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45999.725816319442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45999.725816319442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45999.725816319442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45999.725816319442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45999.725816319442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45999.725816319442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45999.725816319442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45999.725816319442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45999.725816319442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45999.725816319442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45999.725816319442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45999.725816319442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45999.725816319442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45999.725816319442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45999.725816319442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45999.725816319442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45999.725816319442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45999.725816319442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45999.725816319442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45999.725816319442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45999.725816319442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45999.725816319442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45999.725816319442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45999.725816319442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45999.725816319442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45999.725816319442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45999.725816319442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45999.725816319442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45999.725816319442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45999.725816319442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45999.725816319442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45999.725816319442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45999.725816319442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45999.725816319442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45999.725816319442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45999.725816319442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45999.725816319442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45999.725816319442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45999.725816319442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45999.725816319442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45999.725816319442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45999.725816319442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45999.725816319442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45999.725816319442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45999.725816319442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45999.725816319442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45999.725816319442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45999.725816319442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45999.725816319442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45999.725816319442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45999.725816319442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45999.725816319442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45999.725816319442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45999.725816319442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45999.725816319442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45999.725816319442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45999.725816319442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45999.725816319442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45999.725816319442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45999.725816319442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45999.725816319442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45999.725816319442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45999.725816319442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45999.725816319442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45999.725816319442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45999.725816319442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45999.725816319442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45999.725816319442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45999.725816319442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45999.725816319442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45999.725816319442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45999.725816319442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45999.725816319442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45999.725816319442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45999.725816319442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45999.725816319442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45999.725816319442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45999.725816319442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45999.725816319442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45999.725816319442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45999.725816319442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45999.725816319442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45999.725816319442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45999.725816319442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45999.725816319442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45999.725816319442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45999.725816319442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45999.725816319442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45999.725816319442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45999.725816319442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45999.725816319442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45999.725816319442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45999.725816319442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45999.725816319442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45999.725816319442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45999.725816319442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45999.725816319442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45999.725816319442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45999.725816319442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45999.725816319442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45999.725816319442</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296.24509849536844</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8" ca="1" si="0">IFERROR(NOW()-F3,"")</f>
        <v>0.93167256944434484</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45999.725816087965</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0.42698506944725523</v>
      </c>
      <c r="H5" s="91">
        <v>45999.539340277777</v>
      </c>
      <c r="I5" s="107" t="str">
        <f>IFERROR(VLOOKUP(D5,DB!A:F,6,0),"")</f>
        <v>SCECO</v>
      </c>
      <c r="J5" s="107" t="str">
        <f>IFERROR(VLOOKUP(D5,DB!A:G,7,0),"")</f>
        <v>No BB Shifted</v>
      </c>
      <c r="K5" s="93" t="s">
        <v>39131</v>
      </c>
      <c r="L5" s="87" t="str">
        <f>IFERROR(VLOOKUP(D5,DB!A:I,9,0),"")</f>
        <v>Latis</v>
      </c>
    </row>
    <row r="6" spans="1:16" ht="15" customHeight="1">
      <c r="A6" s="107"/>
      <c r="B6" s="107" t="str">
        <f>IFERROR(VLOOKUP(D6,DB!A:K,11,0),"")</f>
        <v/>
      </c>
      <c r="C6" s="89"/>
      <c r="D6" s="87"/>
      <c r="E6" s="90"/>
      <c r="F6" s="91"/>
      <c r="G6" s="92">
        <f t="shared" ca="1" si="0"/>
        <v>45999.725816087965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45999.725816087965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45999.725816087965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45999.725816087965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45999.725816087965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45999.725816087965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45999.725816087965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45999.725816087965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45999.725816087965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45999.725816087965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45999.725816087965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45999.725816087965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45999.725816087965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45999.725816087965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45999.725816087965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45999.725816087965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45999.725816087965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45999.725816087965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45999.725816087965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45999.725816087965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45999.725816087965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45999.725816087965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45999.725816087965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45999.725816087965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45999.725816087965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45999.725816087965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45999.725816087965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45999.725816087965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45999.725816087965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45999.725816087965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45999.725816087965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45999.725816087965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45999.725816087965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45999.725816087965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45999.725816087965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45999.725816087965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45999.725816087965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45999.725816087965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45999.725816087965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45999.725816087965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45999.725816087965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45999.725816087965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45999.725816087965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45999.725816087965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45999.725816087965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45999.725816087965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45999.725816087965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45999.725816087965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45999.725816087965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45999.725816087965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45999.725816087965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45999.725816087965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45999.725816087965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45999.725816087965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45999.725816087965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45999.725816087965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45999.725816087965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45999.725816087965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45999.725816087965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45999.725816087965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45999.725816087965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45999.725816087965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45999.725816087965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45999.725816087965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45999.725816087965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45999.725816087965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45999.725816087965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45999.725816087965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45999.725816087965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45999.725816087965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45999.725816087965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45999.725816087965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45999.725816087965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45999.725816087965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45999.725816087965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45999.725816087965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45999.725816087965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45999.725816087965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45999.725816087965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45999.725816087965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45999.725816087965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45999.725816087965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45999.725816087965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45999.725816087965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45999.725816087965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45999.725816087965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45999.725816087965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45999.725816087965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45999.725816087965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45999.725816087965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45999.725816087965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45999.725816087965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45999.725816087965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45999.725816087965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45999.725816087965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45999.725816087965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45999.725816087965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45999.725816087965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45999.725816087965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45999.725816087965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45999.725816087965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45999.725816087965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45999.725816087965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45999.725816087965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45999.725816087965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45999.725816087965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45999.725816087965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45999.725816087965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45999.725816087965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45999.725816087965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45999.725816087965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45999.725816087965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45999.725816087965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45999.725816087965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45999.725816087965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45999.725816087965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45999.725816087965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45999.725816087965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45999.725816087965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45999.725816087965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45999.725816087965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45999.725816087965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45999.725816087965</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107.89375590277632</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73.536938773147995</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51.064704976852227</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18.352517476851062</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2.6183276620358811</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38216</v>
      </c>
      <c r="E7" s="37" t="s">
        <v>39143</v>
      </c>
      <c r="F7" s="38">
        <v>45999.651087962964</v>
      </c>
      <c r="G7" s="131">
        <f ca="1">IFERROR(NOW()-F7,"")</f>
        <v>7.4728125000547152E-2</v>
      </c>
      <c r="H7" s="38">
        <v>45999.642465277779</v>
      </c>
      <c r="I7" s="37" t="str">
        <f>IFERROR(VLOOKUP(D7,DB!A:F,6,0),"")</f>
        <v>SCECO</v>
      </c>
      <c r="J7" s="37" t="str">
        <f>IFERROR(VLOOKUP(D7,DB!A:G,7,0),"")</f>
        <v>Haj Removal</v>
      </c>
      <c r="K7" s="37" t="s">
        <v>39144</v>
      </c>
      <c r="L7" s="37" t="str">
        <f>IFERROR(VLOOKUP(D7,DB!A:I,9,0),"")</f>
        <v>Latis</v>
      </c>
    </row>
    <row r="8" spans="1:13" ht="30.75">
      <c r="A8" s="37" t="s">
        <v>39145</v>
      </c>
      <c r="B8" s="37" t="str">
        <f>IFERROR(VLOOKUP(D8,DB!A:K,11,0),"")</f>
        <v>R5</v>
      </c>
      <c r="C8" s="37">
        <v>1</v>
      </c>
      <c r="D8" s="100" t="s">
        <v>38196</v>
      </c>
      <c r="E8" s="37" t="s">
        <v>39143</v>
      </c>
      <c r="F8" s="38"/>
      <c r="G8" s="131">
        <f ca="1">IFERROR(NOW()-F8,"")</f>
        <v>45999.725816087965</v>
      </c>
      <c r="H8" s="38">
        <v>45999.642465277779</v>
      </c>
      <c r="I8" s="37" t="str">
        <f>IFERROR(VLOOKUP(D8,DB!A:F,6,0),"")</f>
        <v>SCECO</v>
      </c>
      <c r="J8" s="37" t="str">
        <f>IFERROR(VLOOKUP(D8,DB!A:G,7,0),"")</f>
        <v>Haj Removal</v>
      </c>
      <c r="K8" s="37" t="s">
        <v>39146</v>
      </c>
      <c r="L8" s="37" t="str">
        <f>IFERROR(VLOOKUP(D8,DB!A:I,9,0),"")</f>
        <v>Latis</v>
      </c>
    </row>
    <row r="9" spans="1:13" ht="30.75">
      <c r="A9" s="100" t="s">
        <v>39145</v>
      </c>
      <c r="B9" s="37" t="str">
        <f>IFERROR(VLOOKUP(D9,DB!A:K,11,0),"")</f>
        <v>R5</v>
      </c>
      <c r="C9" s="37">
        <v>1</v>
      </c>
      <c r="D9" s="100" t="s">
        <v>38349</v>
      </c>
      <c r="E9" s="37" t="s">
        <v>39143</v>
      </c>
      <c r="F9" s="38"/>
      <c r="G9" s="131">
        <f ca="1">IFERROR(NOW()-F9,"")</f>
        <v>45999.725816087965</v>
      </c>
      <c r="H9" s="38">
        <v>45999.642465277779</v>
      </c>
      <c r="I9" s="37" t="str">
        <f>IFERROR(VLOOKUP(D9,DB!A:F,6,0),"")</f>
        <v>SCECO</v>
      </c>
      <c r="J9" s="37" t="str">
        <f>IFERROR(VLOOKUP(D9,DB!A:G,7,0),"")</f>
        <v>Haj Removal</v>
      </c>
      <c r="K9" s="37" t="s">
        <v>39146</v>
      </c>
      <c r="L9" s="37" t="str">
        <f>IFERROR(VLOOKUP(D9,DB!A:I,9,0),"")</f>
        <v>Latis</v>
      </c>
    </row>
    <row r="10" spans="1:13" ht="30.75">
      <c r="A10" s="37" t="s">
        <v>39145</v>
      </c>
      <c r="B10" s="37" t="str">
        <f>IFERROR(VLOOKUP(D10,DB!A:K,11,0),"")</f>
        <v>R5</v>
      </c>
      <c r="C10" s="37">
        <v>2</v>
      </c>
      <c r="D10" s="37" t="s">
        <v>38311</v>
      </c>
      <c r="E10" s="37" t="s">
        <v>39143</v>
      </c>
      <c r="F10" s="38"/>
      <c r="G10" s="131">
        <f ca="1">IFERROR(NOW()-F10,"")</f>
        <v>45999.725815972219</v>
      </c>
      <c r="H10" s="38">
        <v>45999.642465277779</v>
      </c>
      <c r="I10" s="37" t="str">
        <f>IFERROR(VLOOKUP(D10,DB!A:F,6,0),"")</f>
        <v>SCECO</v>
      </c>
      <c r="J10" s="37" t="str">
        <f>IFERROR(VLOOKUP(D10,DB!A:G,7,0),"")</f>
        <v>Haj Removal</v>
      </c>
      <c r="K10" s="37" t="s">
        <v>39146</v>
      </c>
      <c r="L10" s="37" t="str">
        <f>IFERROR(VLOOKUP(D10,DB!A:I,9,0),"")</f>
        <v>Latis</v>
      </c>
    </row>
    <row r="11" spans="1:13" ht="30.75">
      <c r="A11" s="37" t="s">
        <v>39145</v>
      </c>
      <c r="B11" s="37" t="str">
        <f>IFERROR(VLOOKUP(D11,DB!A:K,11,0),"")</f>
        <v>R5</v>
      </c>
      <c r="C11" s="37">
        <v>1</v>
      </c>
      <c r="D11" s="37" t="s">
        <v>38244</v>
      </c>
      <c r="E11" s="37" t="s">
        <v>39143</v>
      </c>
      <c r="F11" s="38"/>
      <c r="G11" s="131">
        <f ca="1">IFERROR(NOW()-F11,"")</f>
        <v>45999.725815972219</v>
      </c>
      <c r="H11" s="38">
        <v>45999.642465277779</v>
      </c>
      <c r="I11" s="37" t="str">
        <f>IFERROR(VLOOKUP(D11,DB!A:F,6,0),"")</f>
        <v>SCECO</v>
      </c>
      <c r="J11" s="37" t="str">
        <f>IFERROR(VLOOKUP(D11,DB!A:G,7,0),"")</f>
        <v>Haj Removal</v>
      </c>
      <c r="K11" s="37" t="s">
        <v>39144</v>
      </c>
      <c r="L11" s="37" t="str">
        <f>IFERROR(VLOOKUP(D11,DB!A:I,9,0),"")</f>
        <v>Latis</v>
      </c>
    </row>
    <row r="12" spans="1:13" ht="30.75">
      <c r="A12" s="37" t="s">
        <v>39145</v>
      </c>
      <c r="B12" s="37" t="str">
        <f>IFERROR(VLOOKUP(D12,DB!A:K,11,0),"")</f>
        <v>R5</v>
      </c>
      <c r="C12" s="37">
        <v>1</v>
      </c>
      <c r="D12" s="37" t="s">
        <v>38185</v>
      </c>
      <c r="E12" s="37" t="s">
        <v>39143</v>
      </c>
      <c r="F12" s="38"/>
      <c r="G12" s="131">
        <f ca="1">IFERROR(NOW()-F12,"")</f>
        <v>45999.725815972219</v>
      </c>
      <c r="H12" s="38">
        <v>45999.642465277779</v>
      </c>
      <c r="I12" s="37" t="str">
        <f>IFERROR(VLOOKUP(D12,DB!A:F,6,0),"")</f>
        <v>SCECO</v>
      </c>
      <c r="J12" s="37" t="str">
        <f>IFERROR(VLOOKUP(D12,DB!A:G,7,0),"")</f>
        <v>Haj Removal</v>
      </c>
      <c r="K12" s="37" t="s">
        <v>39144</v>
      </c>
      <c r="L12" s="37" t="str">
        <f>IFERROR(VLOOKUP(D12,DB!A:I,9,0),"")</f>
        <v>Latis</v>
      </c>
    </row>
    <row r="13" spans="1:13" ht="30.75">
      <c r="A13" s="37" t="s">
        <v>39145</v>
      </c>
      <c r="B13" s="37" t="str">
        <f>IFERROR(VLOOKUP(D13,DB!A:K,11,0),"")</f>
        <v>R5</v>
      </c>
      <c r="C13" s="37">
        <v>1</v>
      </c>
      <c r="D13" s="37" t="s">
        <v>38566</v>
      </c>
      <c r="E13" s="37" t="s">
        <v>39143</v>
      </c>
      <c r="F13" s="38"/>
      <c r="G13" s="131">
        <f ca="1">IFERROR(NOW()-F13,"")</f>
        <v>45999.725815972219</v>
      </c>
      <c r="H13" s="38">
        <v>45999.642465277779</v>
      </c>
      <c r="I13" s="37" t="str">
        <f>IFERROR(VLOOKUP(D13,DB!A:F,6,0),"")</f>
        <v>SCECO</v>
      </c>
      <c r="J13" s="37" t="str">
        <f>IFERROR(VLOOKUP(D13,DB!A:G,7,0),"")</f>
        <v>Haj Removal</v>
      </c>
      <c r="K13" s="37" t="s">
        <v>39144</v>
      </c>
      <c r="L13" s="37" t="str">
        <f>IFERROR(VLOOKUP(D13,DB!A:I,9,0),"")</f>
        <v>Latis</v>
      </c>
    </row>
    <row r="14" spans="1:13" ht="30.75">
      <c r="A14" s="37" t="s">
        <v>39147</v>
      </c>
      <c r="B14" s="37" t="str">
        <f>IFERROR(VLOOKUP(D14,DB!A:K,11,0),"")</f>
        <v>R5</v>
      </c>
      <c r="C14" s="37">
        <v>2</v>
      </c>
      <c r="D14" s="37" t="s">
        <v>32550</v>
      </c>
      <c r="E14" s="37" t="s">
        <v>39109</v>
      </c>
      <c r="F14" s="38">
        <v>45999.696412037039</v>
      </c>
      <c r="G14" s="131">
        <f ca="1">IFERROR(NOW()-F14,"")</f>
        <v>2.9404050925222691E-2</v>
      </c>
      <c r="H14" s="38">
        <v>45999.667881944442</v>
      </c>
      <c r="I14" s="37" t="str">
        <f>IFERROR(VLOOKUP(D14,DB!A:F,6,0),"")</f>
        <v>SCECO</v>
      </c>
      <c r="J14" s="37" t="str">
        <f>IFERROR(VLOOKUP(D14,DB!A:G,7,0),"")</f>
        <v>Good</v>
      </c>
      <c r="K14" s="37" t="s">
        <v>39148</v>
      </c>
      <c r="L14" s="37" t="str">
        <f>IFERROR(VLOOKUP(D14,DB!A:I,9,0),"")</f>
        <v>Latis</v>
      </c>
    </row>
    <row r="15" spans="1:13">
      <c r="A15" s="37" t="s">
        <v>39149</v>
      </c>
      <c r="B15" s="37" t="str">
        <f>IFERROR(VLOOKUP(D15,DB!A:K,11,0),"")</f>
        <v>R5</v>
      </c>
      <c r="C15" s="37">
        <v>2</v>
      </c>
      <c r="D15" s="37" t="s">
        <v>38377</v>
      </c>
      <c r="E15" s="37" t="s">
        <v>39109</v>
      </c>
      <c r="F15" s="38"/>
      <c r="G15" s="131">
        <f ca="1">IFERROR(NOW()-F15,"")</f>
        <v>45999.725816087965</v>
      </c>
      <c r="H15" s="38">
        <v>45999.692858796298</v>
      </c>
      <c r="I15" s="37" t="str">
        <f>IFERROR(VLOOKUP(D15,DB!A:F,6,0),"")</f>
        <v>SCECO</v>
      </c>
      <c r="J15" s="37" t="str">
        <f>IFERROR(VLOOKUP(D15,DB!A:G,7,0),"")</f>
        <v>Haj Removal</v>
      </c>
      <c r="K15" s="37" t="s">
        <v>39150</v>
      </c>
      <c r="L15" s="37" t="str">
        <f>IFERROR(VLOOKUP(D15,DB!A:I,9,0),"")</f>
        <v>Latis</v>
      </c>
    </row>
    <row r="16" spans="1:13">
      <c r="A16" s="37" t="s">
        <v>39151</v>
      </c>
      <c r="B16" s="37" t="str">
        <f>IFERROR(VLOOKUP(D16,DB!A:K,11,0),"")</f>
        <v>R5</v>
      </c>
      <c r="C16" s="37">
        <v>2</v>
      </c>
      <c r="D16" s="37" t="s">
        <v>35720</v>
      </c>
      <c r="E16" s="37" t="s">
        <v>39106</v>
      </c>
      <c r="F16" s="38">
        <v>45999.713472222225</v>
      </c>
      <c r="G16" s="131">
        <f ca="1">IFERROR(NOW()-F16,"")</f>
        <v>1.2343865739239845E-2</v>
      </c>
      <c r="H16" s="38">
        <v>45999.70417824074</v>
      </c>
      <c r="I16" s="37" t="str">
        <f>IFERROR(VLOOKUP(D16,DB!A:F,6,0),"")</f>
        <v>SCECO</v>
      </c>
      <c r="J16" s="37" t="str">
        <f>IFERROR(VLOOKUP(D16,DB!A:G,7,0),"")</f>
        <v>No BB Shifted</v>
      </c>
      <c r="K16" s="37" t="s">
        <v>39152</v>
      </c>
      <c r="L16" s="37" t="str">
        <f>IFERROR(VLOOKUP(D16,DB!A:I,9,0),"")</f>
        <v>Latis</v>
      </c>
    </row>
    <row r="17" spans="1:12">
      <c r="A17" s="37"/>
      <c r="B17" s="37" t="str">
        <f>IFERROR(VLOOKUP(D17,DB!A:K,11,0),"")</f>
        <v/>
      </c>
      <c r="C17" s="37"/>
      <c r="D17" s="37"/>
      <c r="E17" s="37"/>
      <c r="F17" s="38"/>
      <c r="G17" s="131">
        <f ca="1">IFERROR(NOW()-F17,"")</f>
        <v>45999.725816087965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45999.725816087965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45999.725816087965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45999.725816087965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45999.725816087965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45999.725816087965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45999.725816087965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45999.725816087965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45999.725816087965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45999.725816087965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45999.725816087965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45999.725816087965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45999.725816087965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45999.725816087965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45999.725816087965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45999.725816087965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45999.725816087965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45999.725816087965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45999.725816087965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45999.725816087965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45999.725816087965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45999.725816087965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45999.725816087965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45999.725816087965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45999.725816087965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45999.725816087965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45999.725816087965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45999.725816087965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45999.725816087965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45999.725816087965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45999.725816087965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45999.725816087965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45999.725816087965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45999.725816087965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45999.725816087965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45999.725816087965</v>
      </c>
      <c r="H52" s="38"/>
      <c r="I52" s="37" t="str">
        <f>IFERROR(VLOOKUP(D52,DB!A:F,6,0),"")</f>
        <v/>
      </c>
      <c r="J52" s="37" t="str">
        <f>IFERROR(VLOOKUP(D52,DB!A:G,7,0),"")</f>
        <v/>
      </c>
      <c r="K52" s="37"/>
      <c r="L52" s="3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39153</v>
      </c>
      <c r="B2" s="115" t="str">
        <f>IFERROR(VLOOKUP(D2,DB!A:K,11,0),"")</f>
        <v>R6</v>
      </c>
      <c r="C2" s="116">
        <v>1</v>
      </c>
      <c r="D2" s="115" t="s">
        <v>31173</v>
      </c>
      <c r="E2" s="138" t="s">
        <v>39106</v>
      </c>
      <c r="F2" s="117">
        <v>45999.631469907406</v>
      </c>
      <c r="G2" s="72">
        <f t="shared" ref="G2:G22" ca="1" si="0">IFERROR(NOW()-F2,"-")</f>
        <v>9.4346180558204651E-2</v>
      </c>
      <c r="H2" s="117">
        <v>45999.625567129631</v>
      </c>
      <c r="I2" s="115" t="str">
        <f>IFERROR(VLOOKUP(D2,DB!A:F,6,0),"")</f>
        <v>Generator-SG</v>
      </c>
      <c r="J2" s="115" t="str">
        <f>IFERROR(VLOOKUP(D2,DB!A:G,7,0),"")</f>
        <v>Vandalized</v>
      </c>
      <c r="K2" s="118" t="s">
        <v>39154</v>
      </c>
      <c r="L2" s="133" t="str">
        <f>IFERROR(VLOOKUP(D2,DB!A:I,9,0),"")</f>
        <v>Latis</v>
      </c>
    </row>
    <row r="3" spans="1:16382" ht="31.5" customHeight="1">
      <c r="A3" s="114"/>
      <c r="B3" s="115" t="str">
        <f>IFERROR(VLOOKUP(D3,DB!A:K,11,0),"")</f>
        <v/>
      </c>
      <c r="C3" s="116"/>
      <c r="D3" s="115"/>
      <c r="E3" s="138"/>
      <c r="F3" s="117"/>
      <c r="G3" s="72">
        <f t="shared" ca="1" si="0"/>
        <v>45999.725816087965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45999.725816087965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45999.725816087965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45999.725816087965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45999.725816087965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45999.725816087965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45999.725816087965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45999.725816087965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45999.725816087965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45999.725816087965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45999.725816087965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45999.725816087965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45999.725816087965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45999.725816087965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45999.725816087965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45999.725816087965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45999.725816087965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45999.725816087965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45999.725816087965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45999.725816087965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45999.725816087965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45999.725816087965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45999.725816087965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45999.725816087965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45999.725816087965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45999.725816087965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45999.725816087965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45999.725816087965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45999.725816087965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45999.725816087965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45999.725816087965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45999.725816087965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45999.725816087965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45999.725816087965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45999.725816087965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45999.725816087965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45999.725816087965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45999.725816087965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45999.725816087965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45999.725816087965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45999.725816087965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45999.725816087965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45999.725816087965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45999.725816087965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45999.725816087965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45999.725816087965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45999.725816087965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45999.725816087965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45999.725816087965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45999.725816087965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45999.725816087965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45999.725816087965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45999.725816087965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45999.725816087965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45999.725816087965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45999.725816087965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45999.725816087965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45999.725816087965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45999.725816087965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45999.725816087965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45999.725816087965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45999.725816087965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45999.725816087965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45999.725816087965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45999.725816087965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45999.725816087965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45999.725816087965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45999.725816087965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45999.725816087965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45999.725816087965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45999.725816087965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45999.725816087965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45999.725816087965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45999.725816087965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45999.725816087965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45999.725816087965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45999.725816087965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45999.725816087965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45999.725816087965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45999.725816087965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45999.725816087965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45999.725816087965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45999.725816087965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45999.725816087965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45999.725816087965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45999.725816087965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45999.725816087965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45999.725816087965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45999.725816087965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45999.725816087965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45999.725816087965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45999.725816087965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45999.725816087965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45999.725816087965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45999.725816087965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45999.725816087965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45999.725816087965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45999.725816087965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45999.725816087965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45999.725816087965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45999.725816087965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45999.725816087965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45999.725816087965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45999.725816087965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45999.725816087965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45999.725816087965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45999.725816087965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45999.725816087965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45999.725816087965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45999.725816087965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45999.725816087965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45999.725816087965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45999.725816087965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45999.725816087965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45999.725816087965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45999.725816087965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45999.725816087965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45999.725816087965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45999.725816087965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45999.725816087965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45999.725816087965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45999.725816087965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45999.725816087965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45999.725816087965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45999.725816087965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45999.725816087965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45999.725816087965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45999.725816087965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45999.725816087965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45999.725816087965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45999.725816087965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45999.725816087965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45999.725816087965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45999.725816087965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45999.725816087965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45999.725816087965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45999.725816087965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45999.725816087965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45999.725816087965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45999.725816087965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45999.725816087965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45999.725816087965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45999.725816087965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45999.725816087965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45999.725816087965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45999.725816087965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45999.725816087965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45999.725816087965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45999.725816087965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45999.725816087965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45999.725816087965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45999.725816087965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45999.725816087965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45999.725816087965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45999.725816087965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45999.725816087965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45999.725816087965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45999.725816087965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45999.725816087965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45999.725816087965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45999.725816087965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45999.725816087965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45999.725816087965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45999.725816087965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45999.725816087965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45999.725816087965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45999.725816087965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45999.725816087965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45999.725816087965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45999.725816087965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45999.725816087965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45999.725816087965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45999.725816087965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45999.725816087965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45999.725816087965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45999.725816087965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45999.725816087965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45999.725816087965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45999.725816087965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45999.725816087965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45999.725816087965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45999.725816087965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45999.725816087965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45999.725816087965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45999.725816087965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45999.725816087965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45999.725816087965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45999.725816087965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45999.725816087965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45999.725816087965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45999.725816087965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45999.725816087965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45999.725816087965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45999.725816087965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45999.725816087965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45999.725816087965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45999.725816087965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45999.725816087965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45999.725816087965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45999.725816087965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45999.725816087965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45999.725816087965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45999.725816087965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45999.725816087965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45999.725816087965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45999.725816087965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45999.725816087965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45999.725816087965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45999.725816087965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45999.725816087965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45999.725816087965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45999.725816087965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45999.725816087965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45999.725816087965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45999.725816087965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45999.725816087965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45999.725816087965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45999.725816087965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45999.725816087965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45999.725816087965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45999.725816087965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45999.725816087965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45999.725816087965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45999.725816087965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45999.725816087965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45999.725816087965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45999.725816087965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45999.725816087965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45999.725816087965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45999.725816087965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45999.725816087965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45999.725816087965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45999.725816087965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45999.725816087965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45999.725816087965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45999.725816087965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45999.725816087965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45999.725816087965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45999.725816087965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45999.725816087965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45999.725816087965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45999.725816087965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45999.725816087965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45999.725816087965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45999.725816087965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45999.725816087965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45999.725816087965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45999.725816087965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45999.725816087965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45999.725816087965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45999.725816087965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45999.725816087965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45999.725816087965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45999.725816087965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45999.725816087965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45999.725816087965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45999.725816087965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45999.725816087965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45999.725816087965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45999.725816087965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45999.725816087965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45999.725816087965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45999.725816087965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45999.725816087965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45999.725816087965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45999.725816087965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45999.725816087965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45999.725816087965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45999.725816087965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45999.725816087965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45999.725816087965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45999.725816087965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45999.725816087965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45999.725816087965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45999.725816087965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45999.725816087965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45999.725816087965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45999.725816087965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45999.725816087965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45999.725816087965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45999.725816087965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45999.725816087965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45999.725816087965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45999.725816087965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45999.725816087965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45999.725816087965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45999.725816087965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45999.725816087965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45999.725816087965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45999.725816087965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45999.725816087965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45999.725816087965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45999.725816087965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45999.725816087965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45999.725816087965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45999.725816087965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45999.725816087965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45999.725816087965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45999.725816087965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45999.725816087965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45999.725816087965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45999.725816087965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45999.725816087965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45999.725816087965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45999.725816087965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45999.725816087965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45999.725816087965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45999.725816087965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45999.725816087965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45999.725816087965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45999.725816087965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45999.725816087965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45999.725816087965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45999.725816087965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45999.725816087965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45999.725816087965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45999.725816087965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45999.725816087965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45999.725816087965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45999.725816087965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45999.725816087965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45999.725816087965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45999.725816087965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45999.725816087965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45999.725816087965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45999.725816087965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45999.725816087965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45999.725816087965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45999.725816087965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45999.725816087965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45999.725816087965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45999.725816087965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45999.725816087965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45999.725816087965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45999.725816087965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45999.725816087965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45999.725816087965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45999.725816087965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45999.725816087965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45999.725816087965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45999.725816087965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45999.725816087965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45999.725816087965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45999.725816087965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45999.725816087965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45999.725816087965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45999.725816087965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45999.725816087965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45999.725816087965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45999.725816087965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45999.725816087965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45999.725816087965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45999.725816087965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45999.725816087965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45999.725816087965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45999.725816087965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45999.725816087965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45999.725816087965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45999.725816087965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45999.725816087965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45999.725816087965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45999.725816087965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45999.725816087965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45999.725816087965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45999.725816087965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45999.725816087965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45999.725816087965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45999.725816087965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45999.725816087965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45999.725816087965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45999.725816087965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45999.725816087965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45999.725816087965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45999.725816087965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45999.725816087965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45999.725816087965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45999.725816087965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45999.725816087965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45999.725816087965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45999.725816087965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45999.725816087965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45999.725816087965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45999.725816087965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45999.725816087965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45999.725816087965</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45999.725816087965</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2025-12-08T14:25:55Z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