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317" documentId="120_S{2AC9BD13-BADA-5192-A53E-5A8FF88502F6}" xr6:coauthVersionLast="47" xr6:coauthVersionMax="47" xr10:uidLastSave="{17B1FD35-7944-4530-A5F6-4877472E4150}"/>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3" i="4"/>
  <c r="G3" i="4"/>
  <c r="L3" i="4"/>
  <c r="B4" i="4"/>
  <c r="G4" i="4"/>
  <c r="L4" i="4"/>
  <c r="B5" i="4"/>
  <c r="G5" i="4"/>
  <c r="L5" i="4"/>
  <c r="B6" i="4"/>
  <c r="G6" i="4"/>
  <c r="L6" i="4"/>
  <c r="B7" i="4"/>
  <c r="G7" i="4"/>
  <c r="L7" i="4"/>
  <c r="B8" i="4"/>
  <c r="G8" i="4"/>
  <c r="L8" i="4"/>
  <c r="B9" i="4"/>
  <c r="G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<sst xmlns="http://schemas.openxmlformats.org/spreadsheetml/2006/main" count="180293" uniqueCount="39131">
  <si>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</si>
  <si>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</si>
  <si>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</si>
  <si>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</si>
  <si>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</si>
  <si>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</si>
  <si>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</si>
  <si>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</si>
  <si>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</si>
  <si>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</si>
  <si>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</si>
  <si>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</si>
  <si>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</si>
  <si>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</si>
  <si>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</si>
  <si>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</si>
  <si>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</si>
  <si>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</si>
  <si>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</si>
  <si>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</si>
  <si>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</si>
  <si>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</si>
  <si>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</si>
  <si>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</si>
  <si>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</si>
  <si>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</si>
  <si>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</si>
  <si>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</si>
  <si>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</si>
  <si>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</si>
  <si>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</si>
  <si>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</si>
  <si>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</si>
  <si>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</si>
  <si>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</si>
  <si>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</si>
  <si>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</si>
  <si>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</si>
  <si>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</si>
  <si>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</si>
  <si>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</si>
  <si>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</si>
  <si>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</si>
  <si>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</si>
  <si>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</si>
  <si>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</si>
  <si>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</si>
  <si>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</si>
  <si>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</si>
  <si>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</si>
  <si>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</si>
  <si>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</si>
  <si>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</si>
  <si>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</si>
  <si>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</si>
  <si>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</si>
  <si>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</si>
  <si>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</si>
  <si>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</si>
  <si>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</si>
  <si>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</si>
  <si>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</si>
  <si>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</si>
  <si>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</si>
  <si>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</si>
  <si>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</si>
  <si>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</si>
  <si>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</si>
  <si>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</si>
  <si>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</si>
  <si>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</si>
  <si>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</si>
  <si>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</si>
  <si>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</si>
  <si>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</si>
  <si>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</si>
  <si>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</si>
  <si>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</si>
  <si>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</si>
  <si>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</si>
  <si>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</si>
  <si>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</si>
  <si>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</si>
  <si>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</si>
  <si>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</si>
  <si>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</si>
  <si>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</si>
  <si>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</si>
  <si>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</si>
  <si>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</si>
  <si>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</si>
  <si>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</si>
  <si>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</si>
  <si>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</si>
  <si>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</si>
  <si>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</si>
  <si>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</si>
  <si>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</si>
  <si>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</si>
  <si>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</si>
  <si>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</si>
  <si>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</si>
  <si>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</si>
  <si>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</si>
  <si>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</si>
  <si>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</si>
  <si>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</si>
  <si>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</si>
  <si>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</si>
  <si>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</si>
  <si>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</si>
  <si>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</si>
  <si>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</si>
  <si>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</si>
  <si>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</si>
  <si>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</si>
  <si>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</si>
  <si>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</si>
  <si>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</si>
  <si>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</si>
  <si>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</si>
  <si>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</si>
  <si>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</si>
  <si>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</si>
  <si>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</si>
  <si>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</si>
  <si>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</si>
  <si>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</si>
  <si>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</si>
  <si>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</si>
  <si>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</si>
  <si>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</si>
  <si>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</si>
  <si>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</si>
  <si>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</si>
  <si>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</si>
  <si>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</si>
  <si>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</si>
  <si>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</si>
  <si>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</si>
  <si>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</si>
  <si>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</si>
  <si>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</si>
  <si>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</si>
  <si>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</si>
  <si>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</si>
  <si>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</si>
  <si>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</si>
  <si>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</si>
  <si>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</si>
  <si>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</si>
  <si>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</si>
  <si>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</si>
  <si>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</si>
  <si>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</si>
  <si>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</si>
  <si>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</si>
  <si>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</si>
  <si>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</si>
  <si>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</si>
  <si>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</si>
  <si>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</si>
  <si>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</si>
  <si>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</si>
  <si>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</si>
  <si>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</si>
  <si>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</si>
  <si>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</si>
  <si>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</si>
  <si>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</si>
  <si>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</si>
  <si>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</si>
  <si>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</si>
  <si>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</si>
  <si>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</si>
  <si>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</si>
  <si>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</si>
  <si>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</si>
  <si>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</si>
  <si>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</si>
  <si>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</si>
  <si>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</si>
  <si>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</si>
  <si>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</si>
  <si>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</si>
  <si>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</si>
  <si>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</si>
  <si>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</si>
  <si>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</si>
  <si>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</si>
  <si>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</si>
  <si>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</si>
  <si>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</si>
  <si>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</si>
  <si>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</si>
  <si>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</si>
  <si>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</si>
  <si>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</si>
  <si>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</si>
  <si>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</si>
  <si>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</si>
  <si>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</si>
  <si>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</si>
  <si>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</si>
  <si>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</si>
  <si>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</si>
  <si>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</si>
  <si>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</si>
  <si>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</si>
  <si>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</si>
  <si>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</si>
  <si>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</si>
  <si>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</si>
  <si>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</si>
  <si>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</si>
  <si>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</si>
  <si>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</si>
  <si>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</si>
  <si>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</si>
  <si>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</si>
  <si>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</si>
  <si>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</si>
  <si>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</si>
  <si>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</si>
  <si>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</si>
  <si>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</si>
  <si>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</si>
  <si>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</si>
  <si>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</si>
  <si>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</si>
  <si>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</si>
  <si>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</si>
  <si>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</si>
  <si>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</si>
  <si>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</si>
  <si>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</si>
  <si>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</si>
  <si>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</si>
  <si>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</si>
  <si>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</si>
  <si>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</si>
  <si>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</si>
  <si>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</si>
  <si>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</si>
  <si>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</si>
  <si>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</si>
  <si>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</si>
  <si>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</si>
  <si>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</si>
  <si>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</si>
  <si>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</si>
  <si>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</si>
  <si>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</si>
  <si>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</si>
  <si>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</si>
  <si>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</si>
  <si>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</si>
  <si>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</si>
  <si>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</si>
  <si>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</si>
  <si>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</si>
  <si>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</si>
  <si>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</si>
  <si>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</si>
  <si>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</si>
  <si>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</si>
  <si>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</si>
  <si>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</si>
  <si>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</si>
  <si>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</si>
  <si>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</si>
  <si>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</si>
  <si>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</si>
  <si>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</si>
  <si>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</si>
  <si>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</si>
  <si>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</si>
  <si>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</si>
  <si>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</si>
  <si>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</si>
  <si>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</si>
  <si>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</si>
  <si>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</si>
  <si>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</si>
  <si>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</si>
  <si>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</si>
  <si>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</si>
  <si>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</si>
  <si>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</si>
  <si>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</si>
  <si>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</si>
  <si>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</si>
  <si>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</si>
  <si>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</si>
  <si>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</si>
  <si>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</si>
  <si>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</si>
  <si>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</si>
  <si>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</si>
  <si>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</si>
  <si>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</si>
  <si>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</si>
  <si>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</si>
  <si>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</si>
  <si>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</si>
  <si>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</si>
  <si>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</si>
  <si>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</si>
  <si>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</si>
  <si>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</si>
  <si>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</si>
  <si>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</si>
  <si>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</si>
  <si>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</si>
  <si>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</si>
  <si>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</si>
  <si>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</si>
  <si>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</si>
  <si>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</si>
  <si>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</si>
  <si>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</si>
  <si>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</si>
  <si>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</si>
  <si>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</si>
  <si>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</si>
  <si>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</si>
  <si>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</si>
  <si>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</si>
  <si>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</si>
  <si>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</si>
  <si>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</si>
  <si>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</si>
  <si>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</si>
  <si>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</si>
  <si>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</si>
  <si>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</si>
  <si>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</si>
  <si>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</si>
  <si>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</si>
  <si>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</si>
  <si>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</si>
  <si>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</si>
  <si>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</si>
  <si>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</si>
  <si>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</si>
  <si>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</si>
  <si>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</si>
  <si>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</si>
  <si>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</si>
  <si>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</si>
  <si>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</si>
  <si>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</si>
  <si>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</si>
  <si>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</si>
  <si>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</si>
  <si>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</si>
  <si>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</si>
  <si>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</si>
  <si>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</si>
  <si>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</si>
  <si>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</si>
  <si>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</si>
  <si>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</si>
  <si>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</si>
  <si>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</si>
  <si>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</si>
  <si>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</si>
  <si>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</si>
  <si>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</si>
  <si>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</si>
  <si>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</si>
  <si>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</si>
  <si>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</si>
  <si>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</si>
  <si>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</si>
  <si>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</si>
  <si>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</si>
  <si>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</si>
  <si>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</si>
  <si>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</si>
  <si>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</si>
  <si>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</si>
  <si>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</si>
  <si>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</si>
  <si>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</si>
  <si>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</si>
  <si>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</si>
  <si>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</si>
  <si>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</si>
  <si>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</si>
  <si>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</si>
  <si>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</si>
  <si>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</si>
  <si>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</si>
  <si>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</si>
  <si>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</si>
  <si>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</si>
  <si>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</si>
  <si>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</si>
  <si>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</si>
  <si>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</si>
  <si>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</si>
  <si>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</si>
  <si>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</si>
  <si>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</si>
  <si>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</si>
  <si>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</si>
  <si>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</si>
  <si>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</si>
  <si>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</si>
  <si>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</si>
  <si>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</si>
  <si>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</si>
  <si>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</si>
  <si>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</si>
  <si>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</si>
  <si>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</si>
  <si>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</si>
  <si>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</si>
  <si>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</si>
  <si>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</si>
  <si>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</si>
  <si>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</si>
  <si>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</si>
  <si>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</si>
  <si>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</si>
  <si>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</si>
  <si>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</si>
  <si>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</si>
  <si>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</si>
  <si>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</si>
  <si>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</si>
  <si>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</si>
  <si>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</si>
  <si>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</si>
  <si>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</si>
  <si>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</si>
  <si>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</si>
  <si>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</si>
  <si>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</si>
  <si>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</si>
  <si>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</si>
  <si>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</si>
  <si>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</si>
  <si>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</si>
  <si>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</si>
  <si>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</si>
  <si>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</si>
  <si>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</si>
  <si>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</si>
  <si>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</si>
  <si>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</si>
  <si>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</si>
  <si>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</si>
  <si>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</si>
  <si>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</si>
  <si>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</si>
  <si>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</si>
  <si>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</si>
  <si>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</si>
  <si>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</si>
  <si>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</si>
  <si>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</si>
  <si>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</si>
  <si>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</si>
  <si>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</si>
  <si>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</si>
  <si>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</si>
  <si>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</si>
  <si>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</si>
  <si>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</si>
  <si>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</si>
  <si>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</si>
  <si>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</si>
  <si>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</si>
  <si>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</si>
  <si>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</si>
  <si>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</si>
  <si>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</si>
  <si>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</si>
  <si>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</si>
  <si>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</si>
  <si>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</si>
  <si>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</si>
  <si>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</si>
  <si>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</si>
  <si>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</si>
  <si>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</si>
  <si>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</si>
  <si>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</si>
  <si>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</si>
  <si>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</si>
  <si>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</si>
  <si>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</si>
  <si>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</si>
  <si>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</si>
  <si>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</si>
  <si>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</si>
  <si>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</si>
  <si>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</si>
  <si>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</si>
  <si>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</si>
  <si>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</si>
  <si>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</si>
  <si>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</si>
  <si>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</si>
  <si>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</si>
  <si>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</si>
  <si>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</si>
  <si>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</si>
  <si>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</si>
  <si>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</si>
  <si>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</si>
  <si>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</si>
  <si>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</si>
  <si>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</si>
  <si>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</si>
  <si>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</si>
  <si>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</si>
  <si>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</si>
  <si>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</si>
  <si>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</si>
  <si>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</si>
  <si>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</si>
  <si>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</si>
  <si>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</si>
  <si>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</si>
  <si>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</si>
  <si>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</si>
  <si>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</si>
  <si>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</si>
  <si>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</si>
  <si>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</si>
  <si>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</si>
  <si>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</si>
  <si>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</si>
  <si>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</si>
  <si>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</si>
  <si>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</si>
  <si>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</si>
  <si>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</si>
  <si>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</si>
  <si>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</si>
  <si>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</si>
  <si>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</si>
  <si>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</si>
  <si>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</si>
  <si>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</si>
  <si>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</si>
  <si>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</si>
  <si>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</si>
  <si>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</si>
  <si>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</si>
  <si>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</si>
  <si>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</si>
  <si>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</si>
  <si>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</si>
  <si>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</si>
  <si>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</si>
  <si>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</si>
  <si>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</si>
  <si>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</si>
  <si>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</si>
  <si>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</si>
  <si>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</si>
  <si>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</si>
  <si>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</si>
  <si>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</si>
  <si>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</si>
  <si>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</si>
  <si>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</si>
  <si>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</si>
  <si>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</si>
  <si>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</si>
  <si>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</si>
  <si>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</si>
  <si>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</si>
  <si>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</si>
  <si>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</si>
  <si>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</si>
  <si>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</si>
  <si>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</si>
  <si>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</si>
  <si>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</si>
  <si>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</si>
  <si>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</si>
  <si>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</si>
  <si>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</si>
  <si>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</si>
  <si>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</si>
  <si>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</si>
  <si>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</si>
  <si>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</si>
  <si>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</si>
  <si>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</si>
  <si>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</si>
  <si>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</si>
  <si>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</si>
  <si>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</si>
  <si>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</si>
  <si>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</si>
  <si>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</si>
  <si>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</si>
  <si>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</si>
  <si>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</si>
  <si>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</si>
  <si>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</si>
  <si>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</si>
  <si>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</si>
  <si>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</si>
  <si>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</si>
  <si>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</si>
  <si>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</si>
  <si>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</si>
  <si>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</si>
  <si>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</si>
  <si>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</si>
  <si>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</si>
  <si>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</si>
  <si>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</si>
  <si>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</si>
  <si>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</si>
  <si>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</si>
  <si>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</si>
  <si>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</si>
  <si>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</si>
  <si>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</si>
  <si>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</si>
  <si>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</si>
  <si>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</si>
  <si>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</si>
  <si>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</si>
  <si>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</si>
  <si>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</si>
  <si>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</si>
  <si>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</si>
  <si>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</si>
  <si>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</si>
  <si>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</si>
  <si>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</si>
  <si>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</si>
  <si>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</si>
  <si>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</si>
  <si>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</si>
  <si>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</si>
  <si>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</si>
  <si>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</si>
  <si>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</si>
  <si>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</si>
  <si>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</si>
  <si>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</si>
  <si>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</si>
  <si>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</si>
  <si>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</si>
  <si>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</si>
  <si>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</si>
  <si>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</si>
  <si>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</si>
  <si>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</si>
  <si>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</si>
  <si>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</si>
  <si>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</si>
  <si>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</si>
  <si>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</si>
  <si>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</si>
  <si>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</si>
  <si>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</si>
  <si>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</si>
  <si>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</si>
  <si>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</si>
  <si>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</si>
  <si>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</si>
  <si>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</si>
  <si>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</si>
  <si>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</si>
  <si>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</si>
  <si>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</si>
  <si>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</si>
  <si>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</si>
  <si>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</si>
  <si>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</si>
  <si>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</si>
  <si>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</si>
  <si>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</si>
  <si>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</si>
  <si>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</si>
  <si>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</si>
  <si>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</si>
  <si>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</si>
  <si>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</si>
  <si>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</si>
  <si>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</si>
  <si>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</si>
  <si>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</si>
  <si>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</si>
  <si>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</si>
  <si>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</si>
  <si>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</si>
  <si>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</si>
  <si>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</si>
  <si>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</si>
  <si>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</si>
  <si>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</si>
  <si>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</si>
  <si>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</si>
  <si>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</si>
  <si>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</si>
  <si>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</si>
  <si>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</si>
  <si>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</si>
  <si>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</si>
  <si>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</si>
  <si>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</si>
  <si>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</si>
  <si>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</si>
  <si>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</si>
  <si>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</si>
  <si>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</si>
  <si>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</si>
  <si>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</si>
  <si>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</si>
  <si>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</si>
  <si>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</si>
  <si>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</si>
  <si>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</si>
  <si>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</si>
  <si>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</si>
  <si>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</si>
  <si>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</si>
  <si>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</si>
  <si>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</si>
  <si>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</si>
  <si>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</si>
  <si>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</si>
  <si>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</si>
  <si>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</si>
  <si>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</si>
  <si>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</si>
  <si>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</si>
  <si>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</si>
  <si>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</si>
  <si>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</si>
  <si>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</si>
  <si>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</si>
  <si>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</si>
  <si>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</si>
  <si>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</si>
  <si>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</si>
  <si>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</si>
  <si>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</si>
  <si>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</si>
  <si>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</si>
  <si>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</si>
  <si>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</si>
  <si>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</si>
  <si>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</si>
  <si>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</si>
  <si>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</si>
  <si>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</si>
  <si>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</si>
  <si>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</si>
  <si>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</si>
  <si>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</si>
  <si>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</si>
  <si>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</si>
  <si>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</si>
  <si>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</si>
  <si>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</si>
  <si>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</si>
  <si>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</si>
  <si>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</si>
  <si>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</si>
  <si>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</si>
  <si>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</si>
  <si>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</si>
  <si>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</si>
  <si>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</si>
  <si>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</si>
  <si>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</si>
  <si>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</si>
  <si>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</si>
  <si>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</si>
  <si>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</si>
  <si>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</si>
  <si>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</si>
  <si>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</si>
  <si>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</si>
  <si>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</si>
  <si>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</si>
  <si>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</si>
  <si>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</si>
  <si>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</si>
  <si>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</si>
  <si>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</si>
  <si>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</si>
  <si>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</si>
  <si>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</si>
  <si>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</si>
  <si>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</si>
  <si>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</si>
  <si>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</si>
  <si>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</si>
  <si>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</si>
  <si>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</si>
  <si>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</si>
  <si>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</si>
  <si>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</si>
  <si>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</si>
  <si>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</si>
  <si>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</si>
  <si>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</si>
  <si>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</si>
  <si>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</si>
  <si>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</si>
  <si>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</si>
  <si>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</si>
  <si>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</si>
  <si>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</si>
  <si>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</si>
  <si>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</si>
  <si>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</si>
  <si>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</si>
  <si>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</si>
  <si>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</si>
  <si>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</si>
  <si>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</si>
  <si>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</si>
  <si>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</si>
  <si>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</si>
  <si>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</si>
  <si>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</si>
  <si>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</si>
  <si>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</si>
  <si>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</si>
  <si>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</si>
  <si>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</si>
  <si>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</si>
  <si>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</si>
  <si>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</si>
  <si>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</si>
  <si>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</si>
  <si>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</si>
  <si>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</si>
  <si>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</si>
  <si>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</si>
  <si>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</si>
  <si>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</si>
  <si>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</si>
  <si>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</si>
  <si>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</si>
  <si>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</si>
  <si>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</si>
  <si>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</si>
  <si>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</si>
  <si>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</si>
  <si>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</si>
  <si>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</si>
  <si>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</si>
  <si>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</si>
  <si>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</si>
  <si>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</si>
  <si>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</si>
  <si>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</si>
  <si>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</si>
  <si>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</si>
  <si>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</si>
  <si>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</si>
  <si>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</si>
  <si>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</si>
  <si>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</si>
  <si>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</si>
  <si>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</si>
  <si>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</si>
  <si>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</si>
  <si>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</si>
  <si>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</si>
  <si>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</si>
  <si>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</si>
  <si>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</si>
  <si>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</si>
  <si>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</si>
  <si>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</si>
  <si>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</si>
  <si>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</si>
  <si>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</si>
  <si>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</si>
  <si>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</si>
  <si>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</si>
  <si>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</si>
  <si>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</si>
  <si>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</si>
  <si>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</si>
  <si>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</si>
  <si>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</si>
  <si>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</si>
  <si>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</si>
  <si>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</si>
  <si>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</si>
  <si>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</si>
  <si>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</si>
  <si>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</si>
  <si>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</si>
  <si>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</si>
  <si>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</si>
  <si>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</si>
  <si>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</si>
  <si>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</si>
  <si>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</si>
  <si>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</si>
  <si>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</si>
  <si>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</si>
  <si>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</si>
  <si>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</si>
  <si>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</si>
  <si>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</si>
  <si>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</si>
  <si>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</si>
  <si>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</si>
  <si>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</si>
  <si>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</si>
  <si>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</si>
  <si>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</si>
  <si>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</si>
  <si>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</si>
  <si>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</si>
  <si>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</si>
  <si>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</si>
  <si>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</si>
  <si>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</si>
  <si>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</si>
  <si>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</si>
  <si>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</si>
  <si>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</si>
  <si>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</si>
  <si>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</si>
  <si>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</si>
  <si>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</si>
  <si>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</si>
  <si>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</si>
  <si>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</si>
  <si>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</si>
  <si>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</si>
  <si>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</si>
  <si>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</si>
  <si>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</si>
  <si>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</si>
  <si>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</si>
  <si>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</si>
  <si>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</si>
  <si>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</si>
  <si>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</si>
  <si>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</si>
  <si>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</si>
  <si>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</si>
  <si>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</si>
  <si>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</si>
  <si>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</si>
  <si>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</si>
  <si>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</si>
  <si>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</si>
  <si>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</si>
  <si>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</si>
  <si>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</si>
  <si>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</si>
  <si>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</si>
  <si>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</si>
  <si>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</si>
  <si>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</si>
  <si>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</si>
  <si>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</si>
  <si>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</si>
  <si>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</si>
  <si>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</si>
  <si>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</si>
  <si>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</si>
  <si>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</si>
  <si>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</si>
  <si>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</si>
  <si>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</si>
  <si>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</si>
  <si>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</si>
  <si>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</si>
  <si>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</si>
  <si>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</si>
  <si>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</si>
  <si>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</si>
  <si>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</si>
  <si>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</si>
  <si>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</si>
  <si>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</si>
  <si>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</si>
  <si>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</si>
  <si>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</si>
  <si>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</si>
  <si>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</si>
  <si>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</si>
  <si>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</si>
  <si>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</si>
  <si>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</si>
  <si>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</si>
  <si>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</si>
  <si>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</si>
  <si>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</si>
  <si>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</si>
  <si>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</si>
  <si>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</si>
  <si>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</si>
  <si>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</si>
  <si>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</si>
  <si>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</si>
  <si>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</si>
  <si>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</si>
  <si>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</si>
  <si>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</si>
  <si>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</si>
  <si>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</si>
  <si>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</si>
  <si>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</si>
  <si>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</si>
  <si>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</si>
  <si>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</si>
  <si>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</si>
  <si>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</si>
  <si>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</si>
  <si>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</si>
  <si>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</si>
  <si>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</si>
  <si>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</si>
  <si>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</si>
  <si>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</si>
  <si>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</si>
  <si>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</si>
  <si>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</si>
  <si>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</si>
  <si>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</si>
  <si>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</si>
  <si>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</si>
  <si>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</si>
  <si>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</si>
  <si>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</si>
  <si>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</si>
  <si>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</si>
  <si>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</si>
  <si>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</si>
  <si>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</si>
  <si>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</si>
  <si>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</si>
  <si>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</si>
  <si>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</si>
  <si>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</si>
  <si>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</si>
  <si>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</si>
  <si>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</si>
  <si>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</si>
  <si>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</si>
  <si>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</si>
  <si>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</si>
  <si>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</si>
  <si>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</si>
  <si>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</si>
  <si>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</si>
  <si>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</si>
  <si>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</si>
  <si>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</si>
  <si>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</si>
  <si>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</si>
  <si>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</si>
  <si>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</si>
  <si>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</si>
  <si>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</si>
  <si>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</si>
  <si>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</si>
  <si>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</si>
  <si>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</si>
  <si>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</si>
  <si>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</si>
  <si>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</si>
  <si>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</si>
  <si>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</si>
  <si>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</si>
  <si>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</si>
  <si>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</si>
  <si>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</si>
  <si>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</si>
  <si>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</si>
  <si>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</si>
  <si>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</si>
  <si>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</si>
  <si>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</si>
  <si>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</si>
  <si>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</si>
  <si>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</si>
  <si>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</si>
  <si>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</si>
  <si>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</si>
  <si>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</si>
  <si>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</si>
  <si>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</si>
  <si>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</si>
  <si>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</si>
  <si>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</si>
  <si>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</si>
  <si>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</si>
  <si>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</si>
  <si>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</si>
  <si>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</si>
  <si>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</si>
  <si>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</si>
  <si>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</si>
  <si>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</si>
  <si>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</si>
  <si>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</si>
  <si>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</si>
  <si>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</si>
  <si>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</si>
  <si>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</si>
  <si>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</si>
  <si>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</si>
  <si>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</si>
  <si>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</si>
  <si>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</si>
  <si>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</si>
  <si>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</si>
  <si>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</si>
  <si>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</si>
  <si>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</si>
  <si>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</si>
  <si>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</si>
  <si>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</si>
  <si>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</si>
  <si>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</si>
  <si>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</si>
  <si>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</si>
  <si>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</si>
  <si>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</si>
  <si>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</si>
  <si>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</si>
  <si>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</si>
  <si>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</si>
  <si>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</si>
  <si>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</si>
  <si>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</si>
  <si>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</si>
  <si>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</si>
  <si>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</si>
  <si>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</si>
  <si>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</si>
  <si>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</si>
  <si>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</si>
  <si>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</si>
  <si>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</si>
  <si>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</si>
  <si>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</si>
  <si>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</si>
  <si>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</si>
  <si>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</si>
  <si>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</si>
  <si>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</si>
  <si>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</si>
  <si>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</si>
  <si>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</si>
  <si>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</si>
  <si>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</si>
  <si>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</si>
  <si>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</si>
  <si>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</si>
  <si>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</si>
  <si>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</si>
  <si>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</si>
  <si>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</si>
  <si>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</si>
  <si>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</si>
  <si>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</si>
  <si>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</si>
  <si>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</si>
  <si>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</si>
  <si>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</si>
  <si>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</si>
  <si>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</si>
  <si>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</si>
  <si>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</si>
  <si>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</si>
  <si>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</si>
  <si>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</si>
  <si>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</si>
  <si>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</si>
  <si>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</si>
  <si>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</si>
  <si>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</si>
  <si>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</si>
  <si>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</si>
  <si>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</si>
  <si>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</si>
  <si>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</si>
  <si>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</si>
  <si>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</si>
  <si>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</si>
  <si>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</si>
  <si>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</si>
  <si>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</si>
  <si>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</si>
  <si>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</si>
  <si>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</si>
  <si>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</si>
  <si>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</si>
  <si>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</si>
  <si>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</si>
  <si>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</si>
  <si>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</si>
  <si>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</si>
  <si>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</si>
  <si>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</si>
  <si>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</si>
  <si>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</si>
  <si>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</si>
  <si>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</si>
  <si>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</si>
  <si>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</si>
  <si>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</si>
  <si>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</si>
  <si>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</si>
  <si>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</si>
  <si>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</si>
  <si>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</si>
  <si>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</si>
  <si>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</si>
  <si>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</si>
  <si>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</si>
  <si>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</si>
  <si>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</si>
  <si>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</si>
  <si>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</si>
  <si>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</si>
  <si>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</si>
  <si>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</si>
  <si>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</si>
  <si>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</si>
  <si>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</si>
  <si>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</si>
  <si>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</si>
  <si>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</si>
  <si>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</si>
  <si>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</si>
  <si>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</si>
  <si>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</si>
  <si>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</si>
  <si>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</si>
  <si>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</si>
  <si>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</si>
  <si>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</si>
  <si>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</si>
  <si>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</si>
  <si>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</si>
  <si>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</si>
  <si>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</si>
  <si>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</si>
  <si>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</si>
  <si>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</si>
  <si>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</si>
  <si>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</si>
  <si>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</si>
  <si>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</si>
  <si>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</si>
  <si>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</si>
  <si>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</si>
  <si>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</si>
  <si>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</si>
  <si>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</si>
  <si>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</si>
  <si>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</si>
  <si>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</si>
  <si>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</si>
  <si>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</si>
  <si>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</si>
  <si>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</si>
  <si>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</si>
  <si>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</si>
  <si>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</si>
  <si>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</si>
  <si>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</si>
  <si>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</si>
  <si>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</si>
  <si>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</si>
  <si>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</si>
  <si>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</si>
  <si>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</si>
  <si>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</si>
  <si>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</si>
  <si>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</si>
  <si>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</si>
  <si>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</si>
  <si>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</si>
  <si>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</si>
  <si>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</si>
  <si>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</si>
  <si>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</si>
  <si>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</si>
  <si>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</si>
  <si>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</si>
  <si>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</si>
  <si>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</si>
  <si>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</si>
  <si>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</si>
  <si>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</si>
  <si>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</si>
  <si>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</si>
  <si>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</si>
  <si>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</si>
  <si>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</si>
  <si>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</si>
  <si>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</si>
  <si>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</si>
  <si>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</si>
  <si>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</si>
  <si>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</si>
  <si>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</si>
  <si>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</si>
  <si>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</si>
  <si>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</si>
  <si>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</si>
  <si>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</si>
  <si>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</si>
  <si>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</si>
  <si>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</si>
  <si>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</si>
  <si>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</si>
  <si>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</si>
  <si>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</si>
  <si>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</si>
  <si>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</si>
  <si>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</si>
  <si>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</si>
  <si>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</si>
  <si>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</si>
  <si>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</si>
  <si>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</si>
  <si>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</si>
  <si>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</si>
  <si>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</si>
  <si>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</si>
  <si>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</si>
  <si>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</si>
  <si>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</si>
  <si>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</si>
  <si>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</si>
  <si>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</si>
  <si>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</si>
  <si>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</si>
  <si>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</si>
  <si>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</si>
  <si>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</si>
  <si>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</si>
  <si>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</si>
  <si>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</si>
  <si>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</si>
  <si>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</si>
  <si>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</si>
  <si>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</si>
  <si>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</si>
  <si>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</si>
  <si>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</si>
  <si>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</si>
  <si>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</si>
  <si>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</si>
  <si>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</si>
  <si>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</si>
  <si>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</si>
  <si>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</si>
  <si>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</si>
  <si>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</si>
  <si>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</si>
  <si>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</si>
  <si>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</si>
  <si>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</si>
  <si>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</si>
  <si>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</si>
  <si>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</si>
  <si>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</si>
  <si>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</si>
  <si>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</si>
  <si>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</si>
  <si>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</si>
  <si>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</si>
  <si>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</si>
  <si>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</si>
  <si>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</si>
  <si>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</si>
  <si>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</si>
  <si>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</si>
  <si>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</si>
  <si>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</si>
  <si>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</si>
  <si>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</si>
  <si>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</si>
  <si>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</si>
  <si>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</si>
  <si>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</si>
  <si>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</si>
  <si>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</si>
  <si>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</si>
  <si>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</si>
  <si>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</si>
  <si>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</si>
  <si>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</si>
  <si>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</si>
  <si>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</si>
  <si>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</si>
  <si>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</si>
  <si>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</si>
  <si>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</si>
  <si>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</si>
  <si>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</si>
  <si>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</si>
  <si>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</si>
  <si>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</si>
  <si>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</si>
  <si>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</si>
  <si>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</si>
  <si>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</si>
  <si>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</si>
  <si>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</si>
  <si>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</si>
  <si>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</si>
  <si>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</si>
  <si>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</si>
  <si>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</si>
  <si>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</si>
  <si>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</si>
  <si>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</si>
  <si>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</si>
  <si>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</si>
  <si>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</si>
  <si>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</si>
  <si>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</si>
  <si>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</si>
  <si>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</si>
  <si>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</si>
  <si>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</si>
  <si>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</si>
  <si>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</si>
  <si>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</si>
  <si>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</si>
  <si>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</si>
  <si>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</si>
  <si>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</si>
  <si>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</si>
  <si>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</si>
  <si>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</si>
  <si>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</si>
  <si>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</si>
  <si>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</si>
  <si>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</si>
  <si>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</si>
  <si>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</si>
  <si>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</si>
  <si>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</si>
  <si>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</si>
  <si>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</si>
  <si>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</si>
  <si>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</si>
  <si>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</si>
  <si>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</si>
  <si>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</si>
  <si>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</si>
  <si>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</si>
  <si>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</si>
  <si>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</si>
  <si>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</si>
  <si>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</si>
  <si>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</si>
  <si>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</si>
  <si>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</si>
  <si>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</si>
  <si>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</si>
  <si>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</si>
  <si>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</si>
  <si>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</si>
  <si>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</si>
  <si>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</si>
  <si>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</si>
  <si>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</si>
  <si>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</si>
  <si>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</si>
  <si>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</si>
  <si>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</si>
  <si>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</si>
  <si>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</si>
  <si>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</si>
  <si>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</si>
  <si>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</si>
  <si>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</si>
  <si>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</si>
  <si>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</si>
  <si>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</si>
  <si>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</si>
  <si>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</si>
  <si>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</si>
  <si>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</si>
  <si>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</si>
  <si>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</si>
  <si>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</si>
  <si>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</si>
  <si>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</si>
  <si>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</si>
  <si>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</si>
  <si>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</si>
  <si>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</si>
  <si>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</si>
  <si>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</si>
  <si>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</si>
  <si>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</si>
  <si>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</si>
  <si>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</si>
  <si>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</si>
  <si>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</si>
  <si>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</si>
  <si>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</si>
  <si>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</si>
  <si>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</si>
  <si>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</si>
  <si>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</si>
  <si>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</si>
  <si>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</si>
  <si>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</si>
  <si>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</si>
  <si>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</si>
  <si>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</si>
  <si>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</si>
  <si>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</si>
  <si>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</si>
  <si>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</si>
  <si>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</si>
  <si>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</si>
  <si>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</si>
  <si>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</si>
  <si>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</si>
  <si>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</si>
  <si>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</si>
  <si>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</si>
  <si>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</si>
  <si>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</si>
  <si>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</si>
  <si>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</si>
  <si>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</si>
  <si>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</si>
  <si>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</si>
  <si>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</si>
  <si>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</si>
  <si>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</si>
  <si>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</si>
  <si>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</si>
  <si>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</si>
  <si>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</si>
  <si>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</si>
  <si>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</si>
  <si>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</si>
  <si>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</si>
  <si>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</si>
  <si>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</si>
  <si>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</si>
  <si>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</si>
  <si>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</si>
  <si>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</si>
  <si>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</si>
  <si>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</si>
  <si>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</si>
  <si>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</si>
  <si>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</si>
  <si>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</si>
  <si>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</si>
  <si>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</si>
  <si>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</si>
  <si>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</si>
  <si>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</si>
  <si>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</si>
  <si>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</si>
  <si>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</si>
  <si>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</si>
  <si>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</si>
  <si>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</si>
  <si>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</si>
  <si>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</si>
  <si>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</si>
  <si>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</si>
  <si>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</si>
  <si>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</si>
  <si>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</si>
  <si>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</si>
  <si>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</si>
  <si>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</si>
  <si>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</si>
  <si>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</si>
  <si>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</si>
  <si>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</si>
  <si>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</si>
  <si>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</si>
  <si>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</si>
  <si>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</si>
  <si>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</si>
  <si>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</si>
  <si>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</si>
  <si>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</si>
  <si>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</si>
  <si>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</si>
  <si>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</si>
  <si>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</si>
  <si>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</si>
  <si>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</si>
  <si>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</si>
  <si>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</si>
  <si>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</si>
  <si>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</si>
  <si>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</si>
  <si>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</si>
  <si>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</si>
  <si>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</si>
  <si>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</si>
  <si>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</si>
  <si>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</si>
  <si>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</si>
  <si>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</si>
  <si>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</si>
  <si>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</si>
  <si>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</si>
  <si>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</si>
  <si>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</si>
  <si>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</si>
  <si>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</si>
  <si>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</si>
  <si>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</si>
  <si>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</si>
  <si>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</si>
  <si>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</si>
  <si>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</si>
  <si>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</si>
  <si>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</si>
  <si>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</si>
  <si>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</si>
  <si>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</si>
  <si>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</si>
  <si>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</si>
  <si>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</si>
  <si>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</si>
  <si>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</si>
  <si>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</si>
  <si>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</si>
  <si>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</si>
  <si>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</si>
  <si>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</si>
  <si>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</si>
  <si>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</si>
  <si>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</si>
  <si>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</si>
  <si>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</si>
  <si>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</si>
  <si>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</si>
  <si>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</si>
  <si>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</si>
  <si>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</si>
  <si>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</si>
  <si>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</si>
  <si>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</si>
  <si>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</si>
  <si>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</si>
  <si>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</si>
  <si>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</si>
  <si>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</si>
  <si>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</si>
  <si>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</si>
  <si>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</si>
  <si>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</si>
  <si>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</si>
  <si>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</si>
  <si>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</si>
  <si>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</si>
  <si>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</si>
  <si>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</si>
  <si>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</si>
  <si>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</si>
  <si>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</si>
  <si>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</si>
  <si>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</si>
  <si>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</si>
  <si>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</si>
  <si>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</si>
  <si>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</si>
  <si>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</si>
  <si>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</si>
  <si>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</si>
  <si>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</si>
  <si>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</si>
  <si>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</si>
  <si>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</si>
  <si>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</si>
  <si>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</si>
  <si>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</si>
  <si>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</si>
  <si>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</si>
  <si>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</si>
  <si>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</si>
  <si>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</si>
  <si>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</si>
  <si>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</si>
  <si>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</si>
  <si>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</si>
  <si>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</si>
  <si>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</si>
  <si>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</si>
  <si>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</si>
  <si>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</si>
  <si>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</si>
  <si>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</si>
  <si>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</si>
  <si>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</si>
  <si>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</si>
  <si>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</si>
  <si>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</si>
  <si>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</si>
  <si>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</si>
  <si>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</si>
  <si>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</si>
  <si>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</si>
  <si>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</si>
  <si>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</si>
  <si>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</si>
  <si>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</si>
  <si>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</si>
  <si>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</si>
  <si>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</si>
  <si>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</si>
  <si>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</si>
  <si>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</si>
  <si>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</si>
  <si>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</si>
  <si>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</si>
  <si>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</si>
  <si>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</si>
  <si>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</si>
  <si>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</si>
  <si>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</si>
  <si>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</si>
  <si>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</si>
  <si>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</si>
  <si>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</si>
  <si>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</si>
  <si>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</si>
  <si>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</si>
  <si>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</si>
  <si>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</si>
  <si>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</si>
  <si>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</si>
  <si>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</si>
  <si>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</si>
  <si>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</si>
  <si>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</si>
  <si>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</si>
  <si>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</si>
  <si>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</si>
  <si>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</si>
  <si>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</si>
  <si>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</si>
  <si>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</si>
  <si>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</si>
  <si>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</si>
  <si>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</si>
  <si>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</si>
  <si>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</si>
  <si>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</si>
  <si>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</si>
  <si>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</si>
  <si>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</si>
  <si>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</si>
  <si>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</si>
  <si>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</si>
  <si>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</si>
  <si>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</si>
  <si>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</si>
  <si>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</si>
  <si>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</si>
  <si>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</si>
  <si>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</si>
  <si>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</si>
  <si>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</si>
  <si>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</si>
  <si>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</si>
  <si>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</si>
  <si>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</si>
  <si>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</si>
  <si>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</si>
  <si>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</si>
  <si>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</si>
  <si>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</si>
  <si>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</si>
  <si>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</si>
  <si>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</si>
  <si>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</si>
  <si>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</si>
  <si>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</si>
  <si>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</si>
  <si>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</si>
  <si>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</si>
  <si>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</si>
  <si>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</si>
  <si>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</si>
  <si>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</si>
  <si>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</si>
  <si>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</si>
  <si>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</si>
  <si>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</si>
  <si>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</si>
  <si>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</si>
  <si>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</si>
  <si>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</si>
  <si>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</si>
  <si>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</si>
  <si>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</si>
  <si>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</si>
  <si>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</si>
  <si>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</si>
  <si>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</si>
  <si>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</si>
  <si>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</si>
  <si>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</si>
  <si>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</si>
  <si>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</si>
  <si>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</si>
  <si>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</si>
  <si>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</si>
  <si>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</si>
  <si>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</si>
  <si>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</si>
  <si>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</si>
  <si>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</si>
  <si>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</si>
  <si>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</si>
  <si>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</si>
  <si>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</si>
  <si>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</si>
  <si>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</si>
  <si>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</si>
  <si>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</si>
  <si>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</si>
  <si>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</si>
  <si>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</si>
  <si>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</si>
  <si>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</si>
  <si>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</si>
  <si>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</si>
  <si>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</si>
  <si>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</si>
  <si>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</si>
  <si>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</si>
  <si>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</si>
  <si>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</si>
  <si>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</si>
  <si>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</si>
  <si>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</si>
  <si>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</si>
  <si>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</si>
  <si>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</si>
  <si>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</si>
  <si>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</si>
  <si>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</si>
  <si>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</si>
  <si>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</si>
  <si>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</si>
  <si>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</si>
  <si>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</si>
  <si>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</si>
  <si>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</si>
  <si>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</si>
  <si>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</si>
  <si>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</si>
  <si>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</si>
  <si>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</si>
  <si>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</si>
  <si>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</si>
  <si>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</si>
  <si>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</si>
  <si>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</si>
  <si>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</si>
  <si>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</si>
  <si>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</si>
  <si>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</si>
  <si>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</si>
  <si>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</si>
  <si>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</si>
  <si>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</si>
  <si>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</si>
  <si>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</si>
  <si>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</si>
  <si>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</si>
  <si>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</si>
  <si>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</si>
  <si>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</si>
  <si>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</si>
  <si>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</si>
  <si>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</si>
  <si>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</si>
  <si>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</si>
  <si>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</si>
  <si>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</si>
  <si>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</si>
  <si>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</si>
  <si>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</si>
  <si>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</si>
  <si>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</si>
  <si>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</si>
  <si>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</si>
  <si>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</si>
  <si>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</si>
  <si>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</si>
  <si>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</si>
  <si>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</si>
  <si>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</si>
  <si>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</si>
  <si>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</si>
  <si>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</si>
  <si>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</si>
  <si>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</si>
  <si>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</si>
  <si>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</si>
  <si>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</si>
  <si>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</si>
  <si>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</si>
  <si>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</si>
  <si>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</si>
  <si>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</si>
  <si>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</si>
  <si>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</si>
  <si>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</si>
  <si>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</si>
  <si>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</si>
  <si>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</si>
  <si>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</si>
  <si>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</si>
  <si>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</si>
  <si>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</si>
  <si>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</si>
  <si>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</si>
  <si>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</si>
  <si>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</si>
  <si>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</si>
  <si>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</si>
  <si>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</si>
  <si>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</si>
  <si>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</si>
  <si>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</si>
  <si>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</si>
  <si>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</si>
  <si>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</si>
  <si>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</si>
  <si>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</si>
  <si>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</si>
  <si>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</si>
  <si>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</si>
  <si>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</si>
  <si>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</si>
  <si>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</si>
  <si>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</si>
  <si>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</si>
  <si>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</si>
  <si>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</si>
  <si>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</si>
  <si>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</si>
  <si>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</si>
  <si>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</si>
  <si>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</si>
  <si>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</si>
  <si>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</si>
  <si>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</si>
  <si>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</si>
  <si>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</si>
  <si>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</si>
  <si>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</si>
  <si>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</si>
  <si>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</si>
  <si>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</si>
  <si>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</si>
  <si>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</si>
  <si>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</si>
  <si>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</si>
  <si>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</si>
  <si>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</si>
  <si>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</si>
  <si>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</si>
  <si>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</si>
  <si>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</si>
  <si>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</si>
  <si>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</si>
  <si>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</si>
  <si>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</si>
  <si>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</si>
  <si>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</si>
  <si>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</si>
  <si>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</si>
  <si>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</si>
  <si>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</si>
  <si>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</si>
  <si>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</si>
  <si>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</si>
  <si>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</si>
  <si>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</si>
  <si>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</si>
  <si>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</si>
  <si>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</si>
  <si>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</si>
  <si>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</si>
  <si>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</si>
  <si>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</si>
  <si>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</si>
  <si>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</si>
  <si>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</si>
  <si>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</si>
  <si>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</si>
  <si>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</si>
  <si>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</si>
  <si>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</si>
  <si>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</si>
  <si>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</si>
  <si>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</si>
  <si>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</si>
  <si>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</si>
  <si>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</si>
  <si>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</si>
  <si>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</si>
  <si>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</si>
  <si>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</si>
  <si>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</si>
  <si>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</si>
  <si>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</si>
  <si>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</si>
  <si>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</si>
  <si>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</si>
  <si>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</si>
  <si>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</si>
  <si>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</si>
  <si>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</si>
  <si>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</si>
  <si>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</si>
  <si>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</si>
  <si>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</si>
  <si>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</si>
  <si>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</si>
  <si>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</si>
  <si>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</si>
  <si>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</si>
  <si>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</si>
  <si>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</si>
  <si>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</si>
  <si>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</si>
  <si>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</si>
  <si>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</si>
  <si>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</si>
  <si>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</si>
  <si>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</si>
  <si>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</si>
  <si>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</si>
  <si>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</si>
  <si>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</si>
  <si>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</si>
  <si>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</si>
  <si>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</si>
  <si>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</si>
  <si>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</si>
  <si>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</si>
  <si>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</si>
  <si>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</si>
  <si>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</si>
  <si>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</si>
  <si>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</si>
  <si>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</si>
  <si>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</si>
  <si>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</si>
  <si>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</si>
  <si>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</si>
  <si>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</si>
  <si>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</si>
  <si>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</si>
  <si>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</si>
  <si>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</si>
  <si>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</si>
  <si>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</si>
  <si>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</si>
  <si>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</si>
  <si>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</si>
  <si>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</si>
  <si>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</si>
  <si>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</si>
  <si>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</si>
  <si>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</si>
  <si>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</si>
  <si>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</si>
  <si>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</si>
  <si>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</si>
  <si>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</si>
  <si>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</si>
  <si>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</si>
  <si>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</si>
  <si>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</si>
  <si>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</si>
  <si>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</si>
  <si>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</si>
  <si>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</si>
  <si>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</si>
  <si>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</si>
  <si>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</si>
  <si>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</si>
  <si>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</si>
  <si>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</si>
  <si>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</si>
  <si>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</si>
  <si>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</si>
  <si>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</si>
  <si>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</si>
  <si>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</si>
  <si>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</si>
  <si>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</si>
  <si>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</si>
  <si>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</si>
  <si>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</si>
  <si>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</si>
  <si>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</si>
  <si>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</si>
  <si>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</si>
  <si>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</si>
  <si>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</si>
  <si>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</si>
  <si>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</si>
  <si>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</si>
  <si>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</si>
  <si>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</si>
  <si>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</si>
  <si>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</si>
  <si>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</si>
  <si>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</si>
  <si>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</si>
  <si>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</si>
  <si>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</si>
  <si>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</si>
  <si>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</si>
  <si>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</si>
  <si>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</si>
  <si>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</si>
  <si>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</si>
  <si>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</si>
  <si>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</si>
  <si>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</si>
  <si>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</si>
  <si>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</si>
  <si>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</si>
  <si>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</si>
  <si>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</si>
  <si>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</si>
  <si>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</si>
  <si>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</si>
  <si>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</si>
  <si>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</si>
  <si>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</si>
  <si>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</si>
  <si>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</si>
  <si>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</si>
  <si>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</si>
  <si>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</si>
  <si>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</si>
  <si>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</si>
  <si>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</si>
  <si>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</si>
  <si>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</si>
  <si>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</si>
  <si>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</si>
  <si>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</si>
  <si>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</si>
  <si>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</si>
  <si>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</si>
  <si>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</si>
  <si>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</si>
  <si>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</si>
  <si>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</si>
  <si>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</si>
  <si>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</si>
  <si>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</si>
  <si>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</si>
  <si>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</si>
  <si>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</si>
  <si>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</si>
  <si>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</si>
  <si>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</si>
  <si>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</si>
  <si>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</si>
  <si>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</si>
  <si>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</si>
  <si>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</si>
  <si>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</si>
  <si>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</si>
  <si>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</si>
  <si>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</si>
  <si>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</si>
  <si>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</si>
  <si>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</si>
  <si>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</si>
  <si>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</si>
  <si>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</si>
  <si>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</si>
  <si>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</si>
  <si>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</si>
  <si>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</si>
  <si>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</si>
  <si>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</si>
  <si>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</si>
  <si>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</si>
  <si>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</si>
  <si>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</si>
  <si>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</si>
  <si>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</si>
  <si>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</si>
  <si>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</si>
  <si>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</si>
  <si>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</si>
  <si>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</si>
  <si>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</si>
  <si>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</si>
  <si>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</si>
  <si>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</si>
  <si>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</si>
  <si>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</si>
  <si>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</si>
  <si>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</si>
  <si>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</si>
  <si>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</si>
  <si>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</si>
  <si>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</si>
  <si>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</si>
  <si>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</si>
  <si>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</si>
  <si>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</si>
  <si>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</si>
  <si>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</si>
  <si>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</si>
  <si>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</si>
  <si>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</si>
  <si>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</si>
  <si>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</si>
  <si>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</si>
  <si>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</si>
  <si>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</si>
  <si>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</si>
  <si>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</si>
  <si>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</si>
  <si>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</si>
  <si>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</si>
  <si>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</si>
  <si>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</si>
  <si>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</si>
  <si>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</si>
  <si>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</si>
  <si>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</si>
  <si>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</si>
  <si>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</si>
  <si>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</si>
  <si>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</si>
  <si>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</si>
  <si>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</si>
  <si>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</si>
  <si>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</si>
  <si>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</si>
  <si>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</si>
  <si>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</si>
  <si>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</si>
  <si>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</si>
  <si>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</si>
  <si>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</si>
  <si>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</si>
  <si>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</si>
  <si>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</si>
  <si>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</si>
  <si>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</si>
  <si>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</si>
  <si>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</si>
  <si>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</si>
  <si>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</si>
  <si>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</si>
  <si>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</si>
  <si>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</si>
  <si>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</si>
  <si>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</si>
  <si>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</si>
  <si>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</si>
  <si>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</si>
  <si>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</si>
  <si>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</si>
  <si>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</si>
  <si>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</si>
  <si>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</si>
  <si>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</si>
  <si>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</si>
  <si>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</si>
  <si>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</si>
  <si>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</si>
  <si>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</si>
  <si>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</si>
  <si>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</si>
  <si>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</si>
  <si>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</si>
  <si>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</si>
  <si>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</si>
  <si>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</si>
  <si>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</si>
  <si>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</si>
  <si>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</si>
  <si>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</si>
  <si>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</si>
  <si>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</si>
  <si>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</si>
  <si>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</si>
  <si>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</si>
  <si>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</si>
  <si>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</si>
  <si>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</si>
  <si>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</si>
  <si>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</si>
  <si>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</si>
  <si>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</si>
  <si>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</si>
  <si>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</si>
  <si>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</si>
  <si>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</si>
  <si>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</si>
  <si>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</si>
  <si>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</si>
  <si>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</si>
  <si>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</si>
  <si>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</si>
  <si>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</si>
  <si>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</si>
  <si>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</si>
  <si>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</si>
  <si>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</si>
  <si>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</si>
  <si>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</si>
  <si>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</si>
  <si>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</si>
  <si>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</si>
  <si>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</si>
  <si>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</si>
  <si>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</si>
  <si>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</si>
  <si>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</si>
  <si>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</si>
  <si>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</si>
  <si>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</si>
  <si>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</si>
  <si>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</si>
  <si>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</si>
  <si>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</si>
  <si>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</si>
  <si>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</si>
  <si>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</si>
  <si>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</si>
  <si>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</si>
  <si>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</si>
  <si>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</si>
  <si>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</si>
  <si>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</si>
  <si>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</si>
  <si>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</si>
  <si>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</si>
  <si>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</si>
  <si>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</si>
  <si>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</si>
  <si>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</si>
  <si>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</si>
  <si>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</si>
  <si>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</si>
  <si>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</si>
  <si>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</si>
  <si>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</si>
  <si>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</si>
  <si>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</si>
  <si>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</si>
  <si>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</si>
  <si>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</si>
  <si>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</si>
  <si>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</si>
  <si>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</si>
  <si>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</si>
  <si>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</si>
  <si>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</si>
  <si>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</si>
  <si>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</si>
  <si>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</si>
  <si>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</si>
  <si>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</si>
  <si>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</si>
  <si>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</si>
  <si>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</si>
  <si>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</si>
  <si>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</si>
  <si>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</si>
  <si>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</si>
  <si>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</si>
  <si>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</si>
  <si>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</si>
  <si>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</si>
  <si>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</si>
  <si>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</si>
  <si>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</si>
  <si>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</si>
  <si>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</si>
  <si>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</si>
  <si>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</si>
  <si>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</si>
  <si>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</si>
  <si>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</si>
  <si>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</si>
  <si>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</si>
  <si>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</si>
  <si>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</si>
  <si>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</si>
  <si>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</si>
  <si>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</si>
  <si>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</si>
  <si>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</si>
  <si>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</si>
  <si>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</si>
  <si>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</si>
  <si>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</si>
  <si>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</si>
  <si>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</si>
  <si>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</si>
  <si>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</si>
  <si>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</si>
  <si>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</si>
  <si>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</si>
  <si>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</si>
  <si>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</si>
  <si>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</si>
  <si>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</si>
  <si>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</si>
  <si>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</si>
  <si>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</si>
  <si>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</si>
  <si>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</si>
  <si>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</si>
  <si>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</si>
  <si>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</si>
  <si>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</si>
  <si>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</si>
  <si>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</si>
  <si>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</si>
  <si>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</si>
  <si>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</si>
  <si>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</si>
  <si>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</si>
  <si>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</si>
  <si>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</si>
  <si>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</si>
  <si>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</si>
  <si>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</si>
  <si>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</si>
  <si>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</si>
  <si>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</si>
  <si>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</si>
  <si>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</si>
  <si>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</si>
  <si>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</si>
  <si>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</si>
  <si>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</si>
  <si>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</si>
  <si>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</si>
  <si>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</si>
  <si>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</si>
  <si>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</si>
  <si>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</si>
  <si>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</si>
  <si>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</si>
  <si>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</si>
  <si>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</si>
  <si>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</si>
  <si>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</si>
  <si>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</si>
  <si>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</si>
  <si>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</si>
  <si>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</si>
  <si>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</si>
  <si>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</si>
  <si>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</si>
  <si>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</si>
  <si>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</si>
  <si>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</si>
  <si>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</si>
  <si>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</si>
  <si>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</si>
  <si>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</si>
  <si>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</si>
  <si>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</si>
  <si>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</si>
  <si>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</si>
  <si>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</si>
  <si>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</si>
  <si>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</si>
  <si>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</si>
  <si>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</si>
  <si>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</si>
  <si>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</si>
  <si>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</si>
  <si>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</si>
  <si>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</si>
  <si>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</si>
  <si>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</si>
  <si>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</si>
  <si>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</si>
  <si>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</si>
  <si>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</si>
  <si>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</si>
  <si>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</si>
  <si>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</si>
  <si>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</si>
  <si>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</si>
  <si>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</si>
  <si>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</si>
  <si>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</si>
  <si>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</si>
  <si>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</si>
  <si>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</si>
  <si>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</si>
  <si>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</si>
  <si>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</si>
  <si>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</si>
  <si>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</si>
  <si>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</si>
  <si>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</si>
  <si>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</si>
  <si>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</si>
  <si>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</si>
  <si>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</si>
  <si>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</si>
  <si>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</si>
  <si>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</si>
  <si>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</si>
  <si>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</si>
  <si>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</si>
  <si>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</si>
  <si>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</si>
  <si>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</si>
  <si>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</si>
  <si>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</si>
  <si>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</si>
  <si>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</si>
  <si>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</si>
  <si>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</si>
  <si>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</si>
  <si>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</si>
  <si>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</si>
  <si>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</si>
  <si>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</si>
  <si>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</si>
  <si>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</si>
  <si>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</si>
  <si>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</si>
  <si>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</si>
  <si>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</si>
  <si>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</si>
  <si>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</si>
  <si>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</si>
  <si>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</si>
  <si>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</si>
  <si>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</si>
  <si>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</si>
  <si>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</si>
  <si>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</si>
  <si>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</si>
  <si>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</si>
  <si>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</si>
  <si>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</si>
  <si>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</si>
  <si>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</si>
  <si>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</si>
  <si>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</si>
  <si>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</si>
  <si>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</si>
  <si>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</si>
  <si>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</si>
  <si>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</si>
  <si>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</si>
  <si>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</si>
  <si>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</si>
  <si>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</si>
  <si>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</si>
  <si>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</si>
  <si>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</si>
  <si>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</si>
  <si>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</si>
  <si>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</si>
  <si>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</si>
  <si>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</si>
  <si>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</si>
  <si>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</si>
  <si>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</si>
  <si>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</si>
  <si>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</si>
  <si>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</si>
  <si>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</si>
  <si>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</si>
  <si>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</si>
  <si>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</si>
  <si>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</si>
  <si>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</si>
  <si>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</si>
  <si>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</si>
  <si>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</si>
  <si>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</si>
  <si>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</si>
  <si>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</si>
  <si>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</si>
  <si>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</si>
  <si>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</si>
  <si>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</si>
  <si>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</si>
  <si>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</si>
  <si>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</si>
  <si>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</si>
  <si>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</si>
  <si>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</si>
  <si>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</si>
  <si>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</si>
  <si>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</si>
  <si>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</si>
  <si>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</si>
  <si>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</si>
  <si>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</si>
  <si>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</si>
  <si>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</si>
  <si>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</si>
  <si>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</si>
  <si>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</si>
  <si>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</si>
  <si>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</si>
  <si>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</si>
  <si>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</si>
  <si>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</si>
  <si>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</si>
  <si>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</si>
  <si>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</si>
  <si>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</si>
  <si>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</si>
  <si>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</si>
  <si>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</si>
  <si>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</si>
  <si>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</si>
  <si>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</si>
  <si>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</si>
  <si>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</si>
  <si>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</si>
  <si>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</si>
  <si>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</si>
  <si>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</si>
  <si>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</si>
  <si>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</si>
  <si>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</si>
  <si>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</si>
  <si>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</si>
  <si>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</si>
  <si>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</si>
  <si>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</si>
  <si>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</si>
  <si>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</si>
  <si>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</si>
  <si>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</si>
  <si>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</si>
  <si>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</si>
  <si>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</si>
  <si>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</si>
  <si>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</si>
  <si>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</si>
  <si>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</si>
  <si>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</si>
  <si>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</si>
  <si>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</si>
  <si>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</si>
  <si>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</si>
  <si>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</si>
  <si>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</si>
  <si>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</si>
  <si>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</si>
  <si>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</si>
  <si>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</si>
  <si>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</si>
  <si>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</si>
  <si>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</si>
  <si>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</si>
  <si>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</si>
  <si>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</si>
  <si>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</si>
  <si>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</si>
  <si>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</si>
  <si>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</si>
  <si>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</si>
  <si>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</si>
  <si>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</si>
  <si>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</si>
  <si>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</si>
  <si>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</si>
  <si>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</si>
  <si>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</si>
  <si>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</si>
  <si>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</si>
  <si>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</si>
  <si>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</si>
  <si>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</si>
  <si>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</si>
  <si>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</si>
  <si>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</si>
  <si>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</si>
  <si>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</si>
  <si>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</si>
  <si>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</si>
  <si>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</si>
  <si>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</si>
  <si>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</si>
  <si>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</si>
  <si>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</si>
  <si>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</si>
  <si>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</si>
  <si>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</si>
  <si>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</si>
  <si>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</si>
  <si>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</si>
  <si>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</si>
  <si>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</si>
  <si>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</si>
  <si>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</si>
  <si>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</si>
  <si>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</si>
  <si>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</si>
  <si>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</si>
  <si>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</si>
  <si>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</si>
  <si>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</si>
  <si>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</si>
  <si>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</si>
  <si>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</si>
  <si>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</si>
  <si>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</si>
  <si>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</si>
  <si>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</si>
  <si>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</si>
  <si>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</si>
  <si>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</si>
  <si>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</si>
  <si>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</si>
  <si>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</si>
  <si>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</si>
  <si>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</si>
  <si>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</si>
  <si>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</si>
  <si>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</si>
  <si>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</si>
  <si>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</si>
  <si>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</si>
  <si>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</si>
  <si>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</si>
  <si>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</si>
  <si>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</si>
  <si>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</si>
  <si>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</si>
  <si>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</si>
  <si>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</si>
  <si>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</si>
  <si>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</si>
  <si>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</si>
  <si>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</si>
  <si>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</si>
  <si>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</si>
  <si>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</si>
  <si>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</si>
  <si>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</si>
  <si>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</si>
  <si>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</si>
  <si>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</si>
  <si>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</si>
  <si>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</si>
  <si>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</si>
  <si>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</si>
  <si>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</si>
  <si>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</si>
  <si>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</si>
  <si>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</si>
  <si>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</si>
  <si>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</si>
  <si>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</si>
  <si>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</si>
  <si>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</si>
  <si>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</si>
  <si>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</si>
  <si>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</si>
  <si>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</si>
  <si>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</si>
  <si>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</si>
  <si>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</si>
  <si>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</si>
  <si>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</si>
  <si>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</si>
  <si>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</si>
  <si>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</si>
  <si>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</si>
  <si>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</si>
  <si>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</si>
  <si>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</si>
  <si>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</si>
  <si>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</si>
  <si>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</si>
  <si>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</si>
  <si>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</si>
  <si>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</si>
  <si>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</si>
  <si>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</si>
  <si>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</si>
  <si>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</si>
  <si>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</si>
  <si>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</si>
  <si>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</si>
  <si>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</si>
  <si>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</si>
  <si>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</si>
  <si>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</si>
  <si>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</si>
  <si>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</si>
  <si>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</si>
  <si>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</si>
  <si>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</si>
  <si>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</si>
  <si>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</si>
  <si>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</si>
  <si>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</si>
  <si>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</si>
  <si>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</si>
  <si>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</si>
  <si>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</si>
  <si>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</si>
  <si>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</si>
  <si>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</si>
  <si>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</si>
  <si>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</si>
  <si>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</si>
  <si>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</si>
  <si>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</si>
  <si>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</si>
  <si>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</si>
  <si>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</si>
  <si>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</si>
  <si>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</si>
  <si>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</si>
  <si>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</si>
  <si>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</si>
  <si>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</si>
  <si>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</si>
  <si>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</si>
  <si>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</si>
  <si>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</si>
  <si>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</si>
  <si>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</si>
  <si>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</si>
  <si>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</si>
  <si>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</si>
  <si>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</si>
  <si>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</si>
  <si>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</si>
  <si>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</si>
  <si>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</si>
  <si>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</si>
  <si>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</si>
  <si>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</si>
  <si>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</si>
  <si>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</si>
  <si>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</si>
  <si>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</si>
  <si>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</si>
  <si>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</si>
  <si>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</si>
  <si>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</si>
  <si>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</si>
  <si>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</si>
  <si>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</si>
  <si>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</si>
  <si>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</si>
  <si>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</si>
  <si>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</si>
  <si>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</si>
  <si>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</si>
  <si>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</si>
  <si>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</si>
  <si>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</si>
  <si>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</si>
  <si>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</si>
  <si>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</si>
  <si>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</si>
  <si>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</si>
  <si>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</si>
  <si>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</si>
  <si>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</si>
  <si>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</si>
  <si>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</si>
  <si>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</si>
  <si>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</si>
  <si>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</si>
  <si>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</si>
  <si>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</si>
  <si>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</si>
  <si>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</si>
  <si>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</si>
  <si>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</si>
  <si>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</si>
  <si>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</si>
  <si>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</si>
  <si>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</si>
  <si>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</si>
  <si>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</si>
  <si>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</si>
  <si>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</si>
  <si>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</si>
  <si>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</si>
  <si>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</si>
  <si>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</si>
  <si>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</si>
  <si>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</si>
  <si>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</si>
  <si>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</si>
  <si>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</si>
  <si>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</si>
  <si>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</si>
  <si>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</si>
  <si>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</si>
  <si>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</si>
  <si>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</si>
  <si>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</si>
  <si>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</si>
  <si>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</si>
  <si>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</si>
  <si>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</si>
  <si>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</si>
  <si>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</si>
  <si>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</si>
  <si>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</si>
  <si>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</si>
  <si>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</si>
  <si>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</si>
  <si>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</si>
  <si>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</si>
  <si>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</si>
  <si>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</si>
  <si>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</si>
  <si>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</si>
  <si>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</si>
  <si>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</si>
  <si>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</si>
  <si>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</si>
  <si>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</si>
  <si>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</si>
  <si>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</si>
  <si>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</si>
  <si>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</si>
  <si>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</si>
  <si>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</si>
  <si>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</si>
  <si>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</si>
  <si>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</si>
  <si>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</si>
  <si>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</si>
  <si>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</si>
  <si>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</si>
  <si>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</si>
  <si>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</si>
  <si>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</si>
  <si>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</si>
  <si>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</si>
  <si>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</si>
  <si>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</si>
  <si>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</si>
  <si>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</si>
  <si>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</si>
  <si>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</si>
  <si>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</si>
  <si>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</si>
  <si>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</si>
  <si>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</si>
  <si>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</si>
  <si>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</si>
  <si>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</si>
  <si>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</si>
  <si>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</si>
  <si>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</si>
  <si>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</si>
  <si>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</si>
  <si>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</si>
  <si>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</si>
  <si>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</si>
  <si>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</si>
  <si>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</si>
  <si>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</si>
  <si>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</si>
  <si>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</si>
  <si>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</si>
  <si>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</si>
  <si>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</si>
  <si>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</si>
  <si>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</si>
  <si>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</si>
  <si>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</si>
  <si>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</si>
  <si>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</si>
  <si>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</si>
  <si>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</si>
  <si>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</si>
  <si>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</si>
  <si>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</si>
  <si>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</si>
  <si>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</si>
  <si>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</si>
  <si>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</si>
  <si>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</si>
  <si>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</si>
  <si>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</si>
  <si>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</si>
  <si>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</si>
  <si>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</si>
  <si>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</si>
  <si>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</si>
  <si>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</si>
  <si>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</si>
  <si>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</si>
  <si>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</si>
  <si>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</si>
  <si>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</si>
  <si>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</si>
  <si>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</si>
  <si>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</si>
  <si>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</si>
  <si>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</si>
  <si>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</si>
  <si>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</si>
  <si>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</si>
  <si>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</si>
  <si>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</si>
  <si>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</si>
  <si>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</si>
  <si>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</si>
  <si>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</si>
  <si>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</si>
  <si>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</si>
  <si>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</si>
  <si>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</si>
  <si>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</si>
  <si>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</si>
  <si>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</si>
  <si>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</si>
  <si>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</si>
  <si>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</si>
  <si>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</si>
  <si>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</si>
  <si>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</si>
  <si>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</si>
  <si>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</si>
  <si>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</si>
  <si>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</si>
  <si>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</si>
  <si>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</si>
  <si>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</si>
  <si>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</si>
  <si>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</si>
  <si>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</si>
  <si>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</si>
  <si>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</si>
  <si>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</si>
  <si>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</si>
  <si>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</si>
  <si>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</si>
  <si>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</si>
  <si>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</si>
  <si>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</si>
  <si>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</si>
  <si>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</si>
  <si>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</si>
  <si>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</si>
  <si>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</si>
  <si>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</si>
  <si>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</si>
  <si>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</si>
  <si>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</si>
  <si>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</si>
  <si>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</si>
  <si>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</si>
  <si>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</si>
  <si>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</si>
  <si>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</si>
  <si>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</si>
  <si>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</si>
  <si>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</si>
  <si>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</si>
  <si>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</si>
  <si>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</si>
  <si>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</si>
  <si>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</si>
  <si>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</si>
  <si>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</si>
  <si>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</si>
  <si>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</si>
  <si>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</si>
  <si>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</si>
  <si>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</si>
  <si>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</si>
  <si>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</si>
  <si>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</si>
  <si>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</si>
  <si>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</si>
  <si>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</si>
  <si>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</si>
  <si>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</si>
  <si>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</si>
  <si>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</si>
  <si>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</si>
  <si>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</si>
  <si>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</si>
  <si>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</si>
  <si>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</si>
  <si>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</si>
  <si>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</si>
  <si>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</si>
  <si>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</si>
  <si>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</si>
  <si>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</si>
  <si>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</si>
  <si>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</si>
  <si>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</si>
  <si>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</si>
  <si>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</si>
  <si>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</si>
  <si>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</si>
  <si>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</si>
  <si>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</si>
  <si>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</si>
  <si>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</si>
  <si>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</si>
  <si>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</si>
  <si>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</si>
  <si>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</si>
  <si>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</si>
  <si>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</si>
  <si>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</si>
  <si>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</si>
  <si>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</si>
  <si>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</si>
  <si>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</si>
  <si>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</si>
  <si>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</si>
  <si>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</si>
  <si>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</si>
  <si>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</si>
  <si>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</si>
  <si>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</si>
  <si>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</si>
  <si>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</si>
  <si>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</si>
  <si>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</si>
  <si>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</si>
  <si>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</si>
  <si>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</si>
  <si>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</si>
  <si>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</si>
  <si>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</si>
  <si>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</si>
  <si>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</si>
  <si>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</si>
  <si>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</si>
  <si>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</si>
  <si>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</si>
  <si>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</si>
  <si>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</si>
  <si>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</si>
  <si>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</si>
  <si>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</si>
  <si>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</si>
  <si>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</si>
  <si>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</si>
  <si>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</si>
  <si>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</si>
  <si>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</si>
  <si>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</si>
  <si>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</si>
  <si>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</si>
  <si>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</si>
  <si>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</si>
  <si>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</si>
  <si>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</si>
  <si>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</si>
  <si>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</si>
  <si>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</si>
  <si>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</si>
  <si>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</si>
  <si>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</si>
  <si>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</si>
  <si>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</si>
  <si>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</si>
  <si>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</si>
  <si>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</si>
  <si>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</si>
  <si>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</si>
  <si>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</si>
  <si>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</si>
  <si>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</si>
  <si>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</si>
  <si>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</si>
  <si>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</si>
  <si>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</si>
  <si>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</si>
  <si>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</si>
  <si>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</si>
  <si>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</si>
  <si>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</si>
  <si>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</si>
  <si>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</si>
  <si>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</si>
  <si>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</si>
  <si>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</si>
  <si>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</si>
  <si>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</si>
  <si>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</si>
  <si>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</si>
  <si>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</si>
  <si>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</si>
  <si>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</si>
  <si>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</si>
  <si>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</si>
  <si>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</si>
  <si>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</si>
  <si>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</si>
  <si>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</si>
  <si>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</si>
  <si>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</si>
  <si>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</si>
  <si>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</si>
  <si>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</si>
  <si>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</si>
  <si>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</si>
  <si>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</si>
  <si>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</si>
  <si>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</si>
  <si>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</si>
  <si>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</si>
  <si>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</si>
  <si>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</si>
  <si>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</si>
  <si>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</si>
  <si>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</si>
  <si>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</si>
  <si>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</si>
  <si>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</si>
  <si>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</si>
  <si>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</si>
  <si>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</si>
  <si>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</si>
  <si>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</si>
  <si>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</si>
  <si>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</si>
  <si>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</si>
  <si>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</si>
  <si>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</si>
  <si>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</si>
  <si>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</si>
  <si>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</si>
  <si>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</si>
  <si>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</si>
  <si>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</si>
  <si>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</si>
  <si>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</si>
  <si>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</si>
  <si>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</si>
  <si>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</si>
  <si>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</si>
  <si>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</si>
  <si>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</si>
  <si>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</si>
  <si>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</si>
  <si>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</si>
  <si>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</si>
  <si>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</si>
  <si>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</si>
  <si>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</si>
  <si>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</si>
  <si>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</si>
  <si>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</si>
  <si>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</si>
  <si>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</si>
  <si>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</si>
  <si>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</si>
  <si>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</si>
  <si>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</si>
  <si>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</si>
  <si>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</si>
  <si>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</si>
  <si>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</si>
  <si>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</si>
  <si>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</si>
  <si>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</si>
  <si>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</si>
  <si>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</si>
  <si>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</si>
  <si>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</si>
  <si>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</si>
  <si>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</si>
  <si>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</si>
  <si>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</si>
  <si>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</si>
  <si>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</si>
  <si>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</si>
  <si>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</si>
  <si>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</si>
  <si>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</si>
  <si>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</si>
  <si>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</si>
  <si>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</si>
  <si>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</si>
  <si>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</si>
  <si>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</si>
  <si>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</si>
  <si>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</si>
  <si>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</si>
  <si>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</si>
  <si>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</si>
  <si>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</si>
  <si>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</si>
  <si>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</si>
  <si>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</si>
  <si>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</si>
  <si>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</si>
  <si>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</si>
  <si>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</si>
  <si>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</si>
  <si>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</si>
  <si>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</si>
  <si>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</si>
  <si>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</si>
  <si>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</si>
  <si>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</si>
  <si>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</si>
  <si>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</si>
  <si>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</si>
  <si>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</si>
  <si>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</si>
  <si>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</si>
  <si>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</si>
  <si>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</si>
  <si>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</si>
  <si>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</si>
  <si>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</si>
  <si>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</si>
  <si>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</si>
  <si>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</si>
  <si>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</si>
  <si>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</si>
  <si>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</si>
  <si>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</si>
  <si>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</si>
  <si>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</si>
  <si>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</si>
  <si>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</si>
  <si>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</si>
  <si>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</si>
  <si>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</si>
  <si>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</si>
  <si>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</si>
  <si>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</si>
  <si>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</si>
  <si>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</si>
  <si>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</si>
  <si>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</si>
  <si>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</si>
  <si>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</si>
  <si>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</si>
  <si>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</si>
  <si>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</si>
  <si>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</si>
  <si>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</si>
  <si>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</si>
  <si>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</si>
  <si>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</si>
  <si>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</si>
  <si>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</si>
  <si>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</si>
  <si>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</si>
  <si>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</si>
  <si>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</si>
  <si>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</si>
  <si>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</si>
  <si>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</si>
  <si>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</si>
  <si>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</si>
  <si>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</si>
  <si>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</si>
  <si>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</si>
  <si>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</si>
  <si>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</si>
  <si>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</si>
  <si>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</si>
  <si>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</si>
  <si>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</si>
  <si>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</si>
  <si>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</si>
  <si>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</si>
  <si>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</si>
  <si>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</si>
  <si>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</si>
  <si>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</si>
  <si>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</si>
  <si>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</si>
  <si>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</si>
  <si>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</si>
  <si>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</si>
  <si>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</si>
  <si>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</si>
  <si>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</si>
  <si>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</si>
  <si>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</si>
  <si>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</si>
  <si>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</si>
  <si>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</si>
  <si>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</si>
  <si>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</si>
  <si>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</si>
  <si>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</si>
  <si>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</si>
  <si>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</si>
  <si>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</si>
  <si>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</si>
  <si>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</si>
  <si>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</si>
  <si>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</si>
  <si>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</si>
  <si>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</si>
  <si>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</si>
  <si>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</si>
  <si>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</si>
  <si>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</si>
  <si>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</si>
  <si>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</si>
  <si>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</si>
  <si>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</si>
  <si>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</si>
  <si>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</si>
  <si>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</si>
  <si>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</si>
  <si>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</si>
  <si>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</si>
  <si>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</si>
  <si>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</si>
  <si>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</si>
  <si>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</si>
  <si>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</si>
  <si>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</si>
  <si>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</si>
  <si>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</si>
  <si>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</si>
  <si>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</si>
  <si>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</si>
  <si>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</si>
  <si>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</si>
  <si>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</si>
  <si>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</si>
  <si>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</si>
  <si>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</si>
  <si>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</si>
  <si>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</si>
  <si>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</si>
  <si>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</si>
  <si>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</si>
  <si>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</si>
  <si>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</si>
  <si>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</si>
  <si>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</si>
  <si>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</si>
  <si>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</si>
  <si>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</si>
  <si>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</si>
  <si>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</si>
  <si>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</si>
  <si>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</si>
  <si>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</si>
  <si>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</si>
  <si>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</si>
  <si>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</si>
  <si>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</si>
  <si>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</si>
  <si>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</si>
  <si>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</si>
  <si>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</si>
  <si>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</si>
  <si>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</si>
  <si>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</si>
  <si>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</si>
  <si>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</si>
  <si>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</si>
  <si>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</si>
  <si>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</si>
  <si>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</si>
  <si>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</si>
  <si>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</si>
  <si>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</si>
  <si>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</si>
  <si>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</si>
  <si>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</si>
  <si>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</si>
  <si>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</si>
  <si>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</si>
  <si>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</si>
  <si>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</si>
  <si>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</si>
  <si>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</si>
  <si>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</si>
  <si>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</si>
  <si>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</si>
  <si>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</si>
  <si>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</si>
  <si>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</si>
  <si>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</si>
  <si>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</si>
  <si>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</si>
  <si>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</si>
  <si>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</si>
  <si>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</si>
  <si>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</si>
  <si>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</si>
  <si>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</si>
  <si>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</si>
  <si>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</si>
  <si>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</si>
  <si>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</si>
  <si>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</si>
  <si>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</si>
  <si>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</si>
  <si>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</si>
  <si>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</si>
  <si>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</si>
  <si>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</si>
  <si>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</si>
  <si>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</si>
  <si>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</si>
  <si>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</si>
  <si>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</si>
  <si>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</si>
  <si>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</si>
  <si>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</si>
  <si>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</si>
  <si>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</si>
  <si>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</si>
  <si>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</si>
  <si>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</si>
  <si>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</si>
  <si>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</si>
  <si>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</si>
  <si>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</si>
  <si>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</si>
  <si>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</si>
  <si>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</si>
  <si>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</si>
  <si>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</si>
  <si>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</si>
  <si>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</si>
  <si>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</si>
  <si>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</si>
  <si>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</si>
  <si>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</si>
  <si>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</si>
  <si>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</si>
  <si>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</si>
  <si>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</si>
  <si>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</si>
  <si>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</si>
  <si>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</si>
  <si>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</si>
  <si>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</si>
  <si>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</si>
  <si>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</si>
  <si>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</si>
  <si>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</si>
  <si>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</si>
  <si>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</si>
  <si>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</si>
  <si>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</si>
  <si>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</si>
  <si>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</si>
  <si>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</si>
  <si>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</si>
  <si>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</si>
  <si>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</si>
  <si>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</si>
  <si>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</si>
  <si>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</si>
  <si>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</si>
  <si>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</si>
  <si>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</si>
  <si>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</si>
  <si>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</si>
  <si>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</si>
  <si>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</si>
  <si>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</si>
  <si>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</si>
  <si>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</si>
  <si>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</si>
  <si>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</si>
  <si>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</si>
  <si>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</si>
  <si>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</si>
  <si>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</si>
  <si>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</si>
  <si>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</si>
  <si>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</si>
  <si>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</si>
  <si>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</si>
  <si>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</si>
  <si>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</si>
  <si>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</si>
  <si>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</si>
  <si>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</si>
  <si>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</si>
  <si>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</si>
  <si>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</si>
  <si>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</si>
  <si>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</si>
  <si>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</si>
  <si>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</si>
  <si>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</si>
  <si>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</si>
  <si>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</si>
  <si>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</si>
  <si>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</si>
  <si>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</si>
  <si>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</si>
  <si>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</si>
  <si>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</si>
  <si>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</si>
  <si>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</si>
  <si>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</si>
  <si>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</si>
  <si>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</si>
  <si>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</si>
  <si>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</si>
  <si>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</si>
  <si>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</si>
  <si>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</si>
  <si>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</si>
  <si>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</si>
  <si>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</si>
  <si>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</si>
  <si>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</si>
  <si>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</si>
  <si>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</si>
  <si>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</si>
  <si>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</si>
  <si>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</si>
  <si>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</si>
  <si>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</si>
  <si>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</si>
  <si>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</si>
  <si>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</si>
  <si>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</si>
  <si>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</si>
  <si>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</si>
  <si>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</si>
  <si>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</si>
  <si>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</si>
  <si>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</si>
  <si>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</si>
  <si>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</si>
  <si>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</si>
  <si>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</si>
  <si>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</si>
  <si>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</si>
  <si>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</si>
  <si>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</si>
  <si>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</si>
  <si>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</si>
  <si>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</si>
  <si>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</si>
  <si>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</si>
  <si>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</si>
  <si>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</si>
  <si>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</si>
  <si>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</si>
  <si>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</si>
  <si>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</si>
  <si>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</si>
  <si>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</si>
  <si>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</si>
  <si>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</si>
  <si>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</si>
  <si>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</si>
  <si>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</si>
  <si>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</si>
  <si>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</si>
  <si>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</si>
  <si>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</si>
  <si>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</si>
  <si>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</si>
  <si>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</si>
  <si>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</si>
  <si>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</si>
  <si>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</si>
  <si>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</si>
  <si>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</si>
  <si>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</si>
  <si>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</si>
  <si>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</si>
  <si>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</si>
  <si>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</si>
  <si>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</si>
  <si>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</si>
  <si>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</si>
  <si>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</si>
  <si>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</si>
  <si>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</si>
  <si>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</si>
  <si>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</si>
  <si>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</si>
  <si>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</si>
  <si>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</si>
  <si>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</si>
  <si>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</si>
  <si>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</si>
  <si>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</si>
  <si>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</si>
  <si>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</si>
  <si>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</si>
  <si>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</si>
  <si>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</si>
  <si>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</si>
  <si>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</si>
  <si>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</si>
  <si>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</si>
  <si>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</si>
  <si>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</si>
  <si>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</si>
  <si>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</si>
  <si>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</si>
  <si>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</si>
  <si>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</si>
  <si>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</si>
  <si>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</si>
  <si>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</si>
  <si>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</si>
  <si>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</si>
  <si>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</si>
  <si>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</si>
  <si>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</si>
  <si>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</si>
  <si>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</si>
  <si>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</si>
  <si>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</si>
  <si>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</si>
  <si>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</si>
  <si>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</si>
  <si>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</si>
  <si>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</si>
  <si>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</si>
  <si>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</si>
  <si>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</si>
  <si>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</si>
  <si>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</si>
  <si>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</si>
  <si>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</si>
  <si>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</si>
  <si>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</si>
  <si>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</si>
  <si>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</si>
  <si>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</si>
  <si>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</si>
  <si>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</si>
  <si>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</si>
  <si>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</si>
  <si>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</si>
  <si>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</si>
  <si>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</si>
  <si>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</si>
  <si>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</si>
  <si>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</si>
  <si>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</si>
  <si>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</si>
  <si>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</si>
  <si>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</si>
  <si>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</si>
  <si>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</si>
  <si>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</si>
  <si>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</si>
  <si>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</si>
  <si>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</si>
  <si>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</si>
  <si>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</si>
  <si>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</si>
  <si>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</si>
  <si>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</si>
  <si>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</si>
  <si>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</si>
  <si>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</si>
  <si>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</si>
  <si>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</si>
  <si>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</si>
  <si>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</si>
  <si>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</si>
  <si>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</si>
  <si>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</si>
  <si>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</si>
  <si>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</si>
  <si>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</si>
  <si>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</si>
  <si>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</si>
  <si>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</si>
  <si>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</si>
  <si>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</si>
  <si>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</si>
  <si>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</si>
  <si>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</si>
  <si>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</si>
  <si>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</si>
  <si>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</si>
  <si>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</si>
  <si>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</si>
  <si>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</si>
  <si>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</si>
  <si>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</si>
  <si>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</si>
  <si>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</si>
  <si>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</si>
  <si>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</si>
  <si>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</si>
  <si>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</si>
  <si>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</si>
  <si>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</si>
  <si>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</si>
  <si>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</si>
  <si>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</si>
  <si>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</si>
  <si>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</si>
  <si>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</si>
  <si>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</si>
  <si>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</si>
  <si>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</si>
  <si>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</si>
  <si>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</si>
  <si>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</si>
  <si>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</si>
  <si>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</si>
  <si>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</si>
  <si>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</si>
  <si>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</si>
  <si>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</si>
  <si>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</si>
  <si>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</si>
  <si>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</si>
  <si>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</si>
  <si>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</si>
  <si>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</si>
  <si>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</si>
  <si>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</si>
  <si>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</si>
  <si>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</si>
  <si>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</si>
  <si>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</si>
  <si>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</si>
  <si>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</si>
  <si>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</si>
  <si>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</si>
  <si>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</si>
  <si>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</si>
  <si>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</si>
  <si>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</si>
  <si>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</si>
  <si>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</si>
  <si>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</si>
  <si>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</si>
  <si>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</si>
  <si>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</si>
  <si>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</si>
  <si>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</si>
  <si>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</si>
  <si>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</si>
  <si>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</si>
  <si>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</si>
  <si>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</si>
  <si>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</si>
  <si>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</si>
  <si>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</si>
  <si>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</si>
  <si>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</si>
  <si>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</si>
  <si>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</si>
  <si>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</si>
  <si>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</si>
  <si>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</si>
  <si>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</si>
  <si>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</si>
  <si>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</si>
  <si>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</si>
  <si>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</si>
  <si>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</si>
  <si>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</si>
  <si>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</si>
  <si>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</si>
  <si>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</si>
  <si>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</si>
  <si>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</si>
  <si>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</si>
  <si>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</si>
  <si>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</si>
  <si>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</si>
  <si>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</si>
  <si>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</si>
  <si>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</si>
  <si>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</si>
  <si>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</si>
  <si>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</si>
  <si>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</si>
  <si>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</si>
  <si>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</si>
  <si>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</si>
  <si>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</si>
  <si>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</si>
  <si>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</si>
  <si>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</si>
  <si>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</si>
  <si>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</si>
  <si>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</si>
  <si>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</si>
  <si>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</si>
  <si>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</si>
  <si>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</si>
  <si>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</si>
  <si>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</si>
  <si>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</si>
  <si>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</si>
  <si>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</si>
  <si>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</si>
  <si>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</si>
  <si>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</si>
  <si>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</si>
  <si>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</si>
  <si>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</si>
  <si>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</si>
  <si>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</si>
  <si>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</si>
  <si>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</si>
  <si>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</si>
  <si>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</si>
  <si>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</si>
  <si>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</si>
  <si>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</si>
  <si>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</si>
  <si>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</si>
  <si>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</si>
  <si>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</si>
  <si>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</si>
  <si>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</si>
  <si>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</si>
  <si>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</si>
  <si>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</si>
  <si>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</si>
  <si>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</si>
  <si>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</si>
  <si>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</si>
  <si>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</si>
  <si>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</si>
  <si>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</si>
  <si>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</si>
  <si>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</si>
  <si>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</si>
  <si>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</si>
  <si>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</si>
  <si>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</si>
  <si>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</si>
  <si>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</si>
  <si>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</si>
  <si>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</si>
  <si>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</si>
  <si>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</si>
  <si>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</si>
  <si>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</si>
  <si>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</si>
  <si>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</si>
  <si>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</si>
  <si>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</si>
  <si>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</si>
  <si>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</si>
  <si>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</si>
  <si>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</si>
  <si>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</si>
  <si>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</si>
  <si>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</si>
  <si>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</si>
  <si>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</si>
  <si>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</si>
  <si>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</si>
  <si>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</si>
  <si>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</si>
  <si>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</si>
  <si>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</si>
  <si>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</si>
  <si>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</si>
  <si>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</si>
  <si>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</si>
  <si>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</si>
  <si>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</si>
  <si>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</si>
  <si>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</si>
  <si>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</si>
  <si>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</si>
  <si>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</si>
  <si>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</si>
  <si>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</si>
  <si>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</si>
  <si>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</si>
  <si>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</si>
  <si>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</si>
  <si>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</si>
  <si>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</si>
  <si>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</si>
  <si>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</si>
  <si>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</si>
  <si>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</si>
  <si>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</si>
  <si>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</si>
  <si>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</si>
  <si>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</si>
  <si>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</si>
  <si>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</si>
  <si>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</si>
  <si>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</si>
  <si>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</si>
  <si>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</si>
  <si>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</si>
  <si>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</si>
  <si>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</si>
  <si>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</si>
  <si>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</si>
  <si>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</si>
  <si>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</si>
  <si>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</si>
  <si>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</si>
  <si>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</si>
  <si>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</si>
  <si>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</si>
  <si>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</si>
  <si>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</si>
  <si>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</si>
  <si>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</si>
  <si>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</si>
  <si>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</si>
  <si>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</si>
  <si>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</si>
  <si>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</si>
  <si>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</si>
  <si>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</si>
  <si>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</si>
  <si>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</si>
  <si>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</si>
  <si>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</si>
  <si>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</si>
  <si>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</si>
  <si>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</si>
  <si>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</si>
  <si>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</si>
  <si>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</si>
  <si>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</si>
  <si>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</si>
  <si>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</si>
  <si>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</si>
  <si>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</si>
  <si>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</si>
  <si>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</si>
  <si>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</si>
  <si>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</si>
  <si>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</si>
  <si>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</si>
  <si>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</si>
  <si>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</si>
  <si>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</si>
  <si>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</si>
  <si>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</si>
  <si>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</si>
  <si>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</si>
  <si>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</si>
  <si>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</si>
  <si>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</si>
  <si>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</si>
  <si>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</si>
  <si>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</si>
  <si>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</si>
  <si>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</si>
  <si>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</si>
  <si>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</si>
  <si>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</si>
  <si>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</si>
  <si>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</si>
  <si>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</si>
  <si>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</si>
  <si>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</si>
  <si>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</si>
  <si>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</si>
  <si>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</si>
  <si>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</si>
  <si>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</si>
  <si>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</si>
  <si>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</si>
  <si>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</si>
  <si>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</si>
  <si>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</si>
  <si>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</si>
  <si>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</si>
  <si>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</si>
  <si>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</si>
  <si>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</si>
  <si>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</si>
  <si>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</si>
  <si>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</si>
  <si>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</si>
  <si>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</si>
  <si>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</si>
  <si>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</si>
  <si>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</si>
  <si>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</si>
  <si>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</si>
  <si>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</si>
  <si>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</si>
  <si>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</si>
  <si>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</si>
  <si>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</si>
  <si>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</si>
  <si>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</si>
  <si>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</si>
  <si>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</si>
  <si>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</si>
  <si>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</si>
  <si>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</si>
  <si>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</si>
  <si>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</si>
  <si>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</si>
  <si>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</si>
  <si>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</si>
  <si>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</si>
  <si>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</si>
  <si>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</si>
  <si>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</si>
  <si>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</si>
  <si>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</si>
  <si>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</si>
  <si>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</si>
  <si>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</si>
  <si>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</si>
  <si>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</si>
  <si>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</si>
  <si>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</si>
  <si>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</si>
  <si>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</si>
  <si>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</si>
  <si>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</si>
  <si>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</si>
  <si>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</si>
  <si>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</si>
  <si>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</si>
  <si>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</si>
  <si>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</si>
  <si>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</si>
  <si>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</si>
  <si>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</si>
  <si>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</si>
  <si>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</si>
  <si>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</si>
  <si>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</si>
  <si>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</si>
  <si>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</si>
  <si>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</si>
  <si>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</si>
  <si>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</si>
  <si>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</si>
  <si>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</si>
  <si>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</si>
  <si>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</si>
  <si>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</si>
  <si>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</si>
  <si>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</si>
  <si>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</si>
  <si>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</si>
  <si>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</si>
  <si>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</si>
  <si>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</si>
  <si>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</si>
  <si>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</si>
  <si>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</si>
  <si>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</si>
  <si>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</si>
  <si>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</si>
  <si>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</si>
  <si>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</si>
  <si>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</si>
  <si>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</si>
  <si>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</si>
  <si>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</si>
  <si>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</si>
  <si>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</si>
  <si>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</si>
  <si>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</si>
  <si>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</si>
  <si>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</si>
  <si>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</si>
  <si>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</si>
  <si>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</si>
  <si>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</si>
  <si>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</si>
  <si>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</si>
  <si>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</si>
  <si>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</si>
  <si>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</si>
  <si>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</si>
  <si>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</si>
  <si>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</si>
  <si>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</si>
  <si>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</si>
  <si>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</si>
  <si>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</si>
  <si>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</si>
  <si>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</si>
  <si>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</si>
  <si>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</si>
  <si>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</si>
  <si>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</si>
  <si>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</si>
  <si>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</si>
  <si>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</si>
  <si>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</si>
  <si>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</si>
  <si>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</si>
  <si>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</si>
  <si>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</si>
  <si>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</si>
  <si>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</si>
  <si>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</si>
  <si>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</si>
  <si>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</si>
  <si>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</si>
  <si>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</si>
  <si>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</si>
  <si>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</si>
  <si>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</si>
  <si>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</si>
  <si>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</si>
  <si>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</si>
  <si>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</si>
  <si>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</si>
  <si>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</si>
  <si>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</si>
  <si>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</si>
  <si>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</si>
  <si>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</si>
  <si>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</si>
  <si>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</si>
  <si>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</si>
  <si>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</si>
  <si>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</si>
  <si>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</si>
  <si>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</si>
  <si>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</si>
  <si>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</si>
  <si>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</si>
  <si>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</si>
  <si>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</si>
  <si>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</si>
  <si>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</si>
  <si>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</si>
  <si>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</si>
  <si>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</si>
  <si>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</si>
  <si>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</si>
  <si>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</si>
  <si>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</si>
  <si>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</si>
  <si>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</si>
  <si>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</si>
  <si>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</si>
  <si>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</si>
  <si>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</si>
  <si>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</si>
  <si>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</si>
  <si>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</si>
  <si>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</si>
  <si>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</si>
  <si>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</si>
  <si>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</si>
  <si>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</si>
  <si>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</si>
  <si>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</si>
  <si>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</si>
  <si>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</si>
  <si>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</si>
  <si>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</si>
  <si>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</si>
  <si>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</si>
  <si>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</si>
  <si>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</si>
  <si>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</si>
  <si>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</si>
  <si>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</si>
  <si>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</si>
  <si>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</si>
  <si>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</si>
  <si>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</si>
  <si>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</si>
  <si>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</si>
  <si>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</si>
  <si>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</si>
  <si>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</si>
  <si>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</si>
  <si>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</si>
  <si>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</si>
  <si>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</si>
  <si>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</si>
  <si>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</si>
  <si>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</si>
  <si>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</si>
  <si>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</si>
  <si>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</si>
  <si>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</si>
  <si>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</si>
  <si>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</si>
  <si>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</si>
  <si>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</si>
  <si>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</si>
  <si>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</si>
  <si>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</si>
  <si>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</si>
  <si>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</si>
  <si>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</si>
  <si>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</si>
  <si>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</si>
  <si>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</si>
  <si>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</si>
  <si>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</si>
  <si>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</si>
  <si>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</si>
  <si>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</si>
  <si>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</si>
  <si>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</si>
  <si>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</si>
  <si>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</si>
  <si>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</si>
  <si>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</si>
  <si>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</si>
  <si>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</si>
  <si>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</si>
  <si>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</si>
  <si>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</si>
  <si>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</si>
  <si>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</si>
  <si>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</si>
  <si>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</si>
  <si>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</si>
  <si>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</si>
  <si>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</si>
  <si>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</si>
  <si>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</si>
  <si>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</si>
  <si>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</si>
  <si>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</si>
  <si>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</si>
  <si>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</si>
  <si>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</si>
  <si>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</si>
  <si>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</si>
  <si>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</si>
  <si>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</si>
  <si>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</si>
  <si>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</si>
  <si>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</si>
  <si>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</si>
  <si>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</si>
  <si>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</si>
  <si>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</si>
  <si>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</si>
  <si>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</si>
  <si>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</si>
  <si>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</si>
  <si>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</si>
  <si>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</si>
  <si>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</si>
  <si>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</si>
  <si>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</si>
  <si>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</si>
  <si>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</si>
  <si>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</si>
  <si>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</si>
  <si>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</si>
  <si>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</si>
  <si>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</si>
  <si>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</si>
  <si>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</si>
  <si>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</si>
  <si>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</si>
  <si>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</si>
  <si>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</si>
  <si>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</si>
  <si>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</si>
  <si>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</si>
  <si>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</si>
  <si>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</si>
  <si>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</si>
  <si>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</si>
  <si>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</si>
  <si>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</si>
  <si>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</si>
  <si>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</si>
  <si>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</si>
  <si>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</si>
  <si>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</si>
  <si>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</si>
  <si>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</si>
  <si>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</si>
  <si>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</si>
  <si>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</si>
  <si>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</si>
  <si>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</si>
  <si>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</si>
  <si>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</si>
  <si>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</si>
  <si>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</si>
  <si>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</si>
  <si>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</si>
  <si>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</si>
  <si>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</si>
  <si>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</si>
  <si>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</si>
  <si>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</si>
  <si>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</si>
  <si>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</si>
  <si>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</si>
  <si>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</si>
  <si>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</si>
  <si>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</si>
  <si>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</si>
  <si>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</si>
  <si>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</si>
  <si>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</si>
  <si>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</si>
  <si>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</si>
  <si>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</si>
  <si>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</si>
  <si>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</si>
  <si>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</si>
  <si>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</si>
  <si>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</si>
  <si>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</si>
  <si>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</si>
  <si>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</si>
  <si>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</si>
  <si>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</si>
  <si>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</si>
  <si>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</si>
  <si>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</si>
  <si>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</si>
  <si>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</si>
  <si>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</si>
  <si>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</si>
  <si>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</si>
  <si>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</si>
  <si>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</si>
  <si>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</si>
  <si>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</si>
  <si>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</si>
  <si>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</si>
  <si>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</si>
  <si>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</si>
  <si>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</si>
  <si>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</si>
  <si>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</si>
  <si>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</si>
  <si>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</si>
  <si>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</si>
  <si>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</si>
  <si>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</si>
  <si>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</si>
  <si>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</si>
  <si>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</si>
  <si>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</si>
  <si>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</si>
  <si>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</si>
  <si>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</si>
  <si>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</si>
  <si>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</si>
  <si>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</si>
  <si>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</si>
  <si>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</si>
  <si>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</si>
  <si>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</si>
  <si>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</si>
  <si>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</si>
  <si>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</si>
  <si>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</si>
  <si>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</si>
  <si>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</si>
  <si>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</si>
  <si>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</si>
  <si>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</si>
  <si>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</si>
  <si>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</si>
  <si>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</si>
  <si>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</si>
  <si>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</si>
  <si>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</si>
  <si>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</si>
  <si>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</si>
  <si>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</si>
  <si>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</si>
  <si>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</si>
  <si>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</si>
  <si>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</si>
  <si>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</si>
  <si>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</si>
  <si>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</si>
  <si>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</si>
  <si>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</si>
  <si>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</si>
  <si>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</si>
  <si>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</si>
  <si>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</si>
  <si>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</si>
  <si>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</si>
  <si>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</si>
  <si>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</si>
  <si>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</si>
  <si>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</si>
  <si>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</si>
  <si>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</si>
  <si>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</si>
  <si>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</si>
  <si>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</si>
  <si>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</si>
  <si>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</si>
  <si>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</si>
  <si>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</si>
  <si>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</si>
  <si>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</si>
  <si>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</si>
  <si>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</si>
  <si>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</si>
  <si>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</si>
  <si>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</si>
  <si>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</si>
  <si>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</si>
  <si>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</si>
  <si>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</si>
  <si>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</si>
  <si>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</si>
  <si>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</si>
  <si>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</si>
  <si>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</si>
  <si>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</si>
  <si>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</si>
  <si>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</si>
  <si>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</si>
  <si>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</si>
  <si>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</si>
  <si>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</si>
  <si>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</si>
  <si>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</si>
  <si>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</si>
  <si>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</si>
  <si>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</si>
  <si>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</si>
  <si>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</si>
  <si>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</si>
  <si>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</si>
  <si>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</si>
  <si>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</si>
  <si>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</si>
  <si>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</si>
  <si>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</si>
  <si>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</si>
  <si>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</si>
  <si>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</si>
  <si>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</si>
  <si>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</si>
  <si>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</si>
  <si>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</si>
  <si>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</si>
  <si>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</si>
  <si>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</si>
  <si>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</si>
  <si>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</si>
  <si>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</si>
  <si>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</si>
  <si>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</si>
  <si>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</si>
  <si>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</si>
  <si>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</si>
  <si>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</si>
  <si>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</si>
  <si>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</si>
  <si>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</si>
  <si>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</si>
  <si>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</si>
  <si>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</si>
  <si>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</si>
  <si>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</si>
  <si>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</si>
  <si>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</si>
  <si>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</si>
  <si>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</si>
  <si>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</si>
  <si>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</si>
  <si>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</si>
  <si>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</si>
  <si>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</si>
  <si>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</si>
  <si>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</si>
  <si>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</si>
  <si>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</si>
  <si>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</si>
  <si>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</si>
  <si>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</si>
  <si>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</si>
  <si>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</si>
  <si>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</si>
  <si>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</si>
  <si>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</si>
  <si>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</si>
  <si>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</si>
  <si>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</si>
  <si>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</si>
  <si>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</si>
  <si>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</si>
  <si>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</si>
  <si>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</si>
  <si>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</si>
  <si>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</si>
  <si>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</si>
  <si>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</si>
  <si>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</si>
  <si>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</si>
  <si>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</si>
  <si>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</si>
  <si>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</si>
  <si>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</si>
  <si>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</si>
  <si>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</si>
  <si>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</si>
  <si>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</si>
  <si>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</si>
  <si>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</si>
  <si>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</si>
  <si>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</si>
  <si>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</si>
  <si>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</si>
  <si>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</si>
  <si>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</si>
  <si>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</si>
  <si>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</si>
  <si>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</si>
  <si>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</si>
  <si>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</si>
  <si>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</si>
  <si>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</si>
  <si>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</si>
  <si>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</si>
  <si>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</si>
  <si>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</si>
  <si>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</si>
  <si>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</si>
  <si>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</si>
  <si>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</si>
  <si>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</si>
  <si>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</si>
  <si>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</si>
  <si>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</si>
  <si>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</si>
  <si>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</si>
  <si>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</si>
  <si>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</si>
  <si>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</si>
  <si>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</si>
  <si>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</si>
  <si>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</si>
  <si>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</si>
  <si>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</si>
  <si>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</si>
  <si>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</si>
  <si>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</si>
  <si>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</si>
  <si>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</si>
  <si>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</si>
  <si>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</si>
  <si>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</si>
  <si>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</si>
  <si>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</si>
  <si>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</si>
  <si>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</si>
  <si>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</si>
  <si>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</si>
  <si>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</si>
  <si>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</si>
  <si>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</si>
  <si>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</si>
  <si>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</si>
  <si>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</si>
  <si>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</si>
  <si>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</si>
  <si>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</si>
  <si>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</si>
  <si>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</si>
  <si>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</si>
  <si>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</si>
  <si>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</si>
  <si>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</si>
  <si>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</si>
  <si>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</si>
  <si>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</si>
  <si>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</si>
  <si>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</si>
  <si>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</si>
  <si>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</si>
  <si>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</si>
  <si>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</si>
  <si>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</si>
  <si>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</si>
  <si>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</si>
  <si>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</si>
  <si>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</si>
  <si>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</si>
  <si>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</si>
  <si>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</si>
  <si>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</si>
  <si>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</si>
  <si>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</si>
  <si>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</si>
  <si>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</si>
  <si>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</si>
  <si>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</si>
  <si>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</si>
  <si>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</si>
  <si>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</si>
  <si>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</si>
  <si>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</si>
  <si>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</si>
  <si>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</si>
  <si>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</si>
  <si>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</si>
  <si>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</si>
  <si>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</si>
  <si>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</si>
  <si>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</si>
  <si>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</si>
  <si>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</si>
  <si>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</si>
  <si>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</si>
  <si>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</si>
  <si>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</si>
  <si>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</si>
  <si>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</si>
  <si>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</si>
  <si>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</si>
  <si>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</si>
  <si>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</si>
  <si>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</si>
  <si>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</si>
  <si>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</si>
  <si>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</si>
  <si>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</si>
  <si>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</si>
  <si>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</si>
  <si>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</si>
  <si>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</si>
  <si>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</si>
  <si>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</si>
  <si>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</si>
  <si>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</si>
  <si>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</si>
  <si>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</si>
  <si>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</si>
  <si>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</si>
  <si>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</si>
  <si>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</si>
  <si>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</si>
  <si>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</si>
  <si>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</si>
  <si>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</si>
  <si>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</si>
  <si>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</si>
  <si>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</si>
  <si>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</si>
  <si>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</si>
  <si>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</si>
  <si>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</si>
  <si>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</si>
  <si>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</si>
  <si>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</si>
  <si>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</si>
  <si>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</si>
  <si>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</si>
  <si>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</si>
  <si>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</si>
  <si>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</si>
  <si>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</si>
  <si>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</si>
  <si>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</si>
  <si>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</si>
  <si>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</si>
  <si>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</si>
  <si>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</si>
  <si>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</si>
  <si>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</si>
  <si>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</si>
  <si>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</si>
  <si>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</si>
  <si>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</si>
  <si>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</si>
  <si>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</si>
  <si>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</si>
  <si>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</si>
  <si>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</si>
  <si>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</si>
  <si>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</si>
  <si>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</si>
  <si>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</si>
  <si>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</si>
  <si>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</si>
  <si>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</si>
  <si>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</si>
  <si>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</si>
  <si>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</si>
  <si>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</si>
  <si>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</si>
  <si>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</si>
  <si>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</si>
  <si>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</si>
  <si>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</si>
  <si>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</si>
  <si>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</si>
  <si>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</si>
  <si>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</si>
  <si>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</si>
  <si>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</si>
  <si>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</si>
  <si>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</si>
  <si>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</si>
  <si>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</si>
  <si>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</si>
  <si>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</si>
  <si>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</si>
  <si>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</si>
  <si>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</si>
  <si>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</si>
  <si>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</si>
  <si>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</si>
  <si>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</si>
  <si>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</si>
  <si>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</si>
  <si>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</si>
  <si>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</si>
  <si>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</si>
  <si>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</si>
  <si>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</si>
  <si>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</si>
  <si>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</si>
  <si>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</si>
  <si>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</si>
  <si>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</si>
  <si>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</si>
  <si>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</si>
  <si>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</si>
  <si>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</si>
  <si>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</si>
  <si>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</si>
  <si>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</si>
  <si>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</si>
  <si>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</si>
  <si>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</si>
  <si>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</si>
  <si>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</si>
  <si>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</si>
  <si>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</si>
  <si>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</si>
  <si>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</si>
  <si>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</si>
  <si>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</si>
  <si>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</si>
  <si>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</si>
  <si>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</si>
  <si>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</si>
  <si>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</si>
  <si>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</si>
  <si>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</si>
  <si>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</si>
  <si>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</si>
  <si>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</si>
  <si>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</si>
  <si>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</si>
  <si>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</si>
  <si>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</si>
  <si>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</si>
  <si>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</si>
  <si>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</si>
  <si>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</si>
  <si>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</si>
  <si>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</si>
  <si>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</si>
  <si>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</si>
  <si>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</si>
  <si>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</si>
  <si>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</si>
  <si>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</si>
  <si>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</si>
  <si>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</si>
  <si>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</si>
  <si>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</si>
  <si>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</si>
  <si>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</si>
  <si>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</si>
  <si>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</si>
  <si>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</si>
  <si>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</si>
  <si>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</si>
  <si>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</si>
  <si>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</si>
  <si>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</si>
  <si>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</si>
  <si>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</si>
  <si>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</si>
  <si>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</si>
  <si>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</si>
  <si>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</si>
  <si>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</si>
  <si>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</si>
  <si>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</si>
  <si>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</si>
  <si>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</si>
  <si>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</si>
  <si>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</si>
  <si>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</si>
  <si>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</si>
  <si>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</si>
  <si>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</si>
  <si>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</si>
  <si>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</si>
  <si>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</si>
  <si>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</si>
  <si>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</si>
  <si>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</si>
  <si>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</si>
  <si>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</si>
  <si>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</si>
  <si>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</si>
  <si>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</si>
  <si>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</si>
  <si>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</si>
  <si>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</si>
  <si>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</si>
  <si>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</si>
  <si>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</si>
  <si>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</si>
  <si>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</si>
  <si>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</si>
  <si>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</si>
  <si>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</si>
  <si>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</si>
  <si>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</si>
  <si>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</si>
  <si>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</si>
  <si>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</si>
  <si>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</si>
  <si>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</si>
  <si>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</si>
  <si>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</si>
  <si>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</si>
  <si>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</si>
  <si>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</si>
  <si>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</si>
  <si>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</si>
  <si>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</si>
  <si>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</si>
  <si>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</si>
  <si>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</si>
  <si>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</si>
  <si>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</si>
  <si>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</si>
  <si>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</si>
  <si>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</si>
  <si>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</si>
  <si>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</si>
  <si>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</si>
  <si>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</si>
  <si>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</si>
  <si>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</si>
  <si>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</si>
  <si>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</si>
  <si>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</si>
  <si>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</si>
  <si>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</si>
  <si>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</si>
  <si>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</si>
  <si>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</si>
  <si>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</si>
  <si>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</si>
  <si>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</si>
  <si>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</si>
  <si>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</si>
  <si>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</si>
  <si>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</si>
  <si>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</si>
  <si>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</si>
  <si>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</si>
  <si>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</si>
  <si>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</si>
  <si>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</si>
  <si>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</si>
  <si>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</si>
  <si>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</si>
  <si>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</si>
  <si>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</si>
  <si>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</si>
  <si>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</si>
  <si>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</si>
  <si>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</si>
  <si>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</si>
  <si>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</si>
  <si>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</si>
  <si>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</si>
  <si>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</si>
  <si>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</si>
  <si>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</si>
  <si>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</si>
  <si>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</si>
  <si>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</si>
  <si>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</si>
  <si>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</si>
  <si>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</si>
  <si>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</si>
  <si>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</si>
  <si>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</si>
  <si>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</si>
  <si>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</si>
  <si>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</si>
  <si>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</si>
  <si>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</si>
  <si>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</si>
  <si>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</si>
  <si>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</si>
  <si>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</si>
  <si>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</si>
  <si>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</si>
  <si>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</si>
  <si>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</si>
  <si>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</si>
  <si>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</si>
  <si>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</si>
  <si>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</si>
  <si>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</si>
  <si>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</si>
  <si>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</si>
  <si>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</si>
  <si>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</si>
  <si>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</si>
  <si>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</si>
  <si>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</si>
  <si>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</si>
  <si>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</si>
  <si>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</si>
  <si>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</si>
  <si>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</si>
  <si>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</si>
  <si>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</si>
  <si>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</si>
  <si>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</si>
  <si>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</si>
  <si>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</si>
  <si>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</si>
  <si>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</si>
  <si>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</si>
  <si>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</si>
  <si>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</si>
  <si>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</si>
  <si>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</si>
  <si>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</si>
  <si>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</si>
  <si>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</si>
  <si>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</si>
  <si>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</si>
  <si>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</si>
  <si>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</si>
  <si>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</si>
  <si>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</si>
  <si>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</si>
  <si>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</si>
  <si>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</si>
  <si>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</si>
  <si>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</si>
  <si>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</si>
  <si>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</si>
  <si>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</si>
  <si>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</si>
  <si>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</si>
  <si>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</si>
  <si>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</si>
  <si>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</si>
  <si>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</si>
  <si>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</si>
  <si>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</si>
  <si>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</si>
  <si>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</si>
  <si>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</si>
  <si>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</si>
  <si>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</si>
  <si>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</si>
  <si>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</si>
  <si>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</si>
  <si>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</si>
  <si>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</si>
  <si>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</si>
  <si>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</si>
  <si>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</si>
  <si>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</si>
  <si>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</si>
  <si>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</si>
  <si>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</si>
  <si>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</si>
  <si>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</si>
  <si>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</si>
  <si>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</si>
  <si>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</si>
  <si>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</si>
  <si>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</si>
  <si>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</si>
  <si>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</si>
  <si>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</si>
  <si>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</si>
  <si>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</si>
  <si>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</si>
  <si>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</si>
  <si>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</si>
  <si>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</si>
  <si>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</si>
  <si>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</si>
  <si>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</si>
  <si>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</si>
  <si>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</si>
  <si>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</si>
  <si>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</si>
  <si>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</si>
  <si>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</si>
  <si>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</si>
  <si>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</si>
  <si>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</si>
  <si>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</si>
  <si>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</si>
  <si>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</si>
  <si>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</si>
  <si>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</si>
  <si>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</si>
  <si>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</si>
  <si>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</si>
  <si>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</si>
  <si>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</si>
  <si>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</si>
  <si>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</si>
  <si>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</si>
  <si>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</si>
  <si>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</si>
  <si>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</si>
  <si>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</si>
  <si>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</si>
  <si>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</si>
  <si>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</si>
  <si>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</si>
  <si>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</si>
  <si>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</si>
  <si>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</si>
  <si>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</si>
  <si>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</si>
  <si>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</si>
  <si>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</si>
  <si>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</si>
  <si>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</si>
  <si>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</si>
  <si>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</si>
  <si>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</si>
  <si>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</si>
  <si>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</si>
  <si>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</si>
  <si>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</si>
  <si>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</si>
  <si>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</si>
  <si>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</si>
  <si>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</si>
  <si>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</si>
  <si>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</si>
  <si>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</si>
  <si>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</si>
  <si>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</si>
  <si>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</si>
  <si>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</si>
  <si>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</si>
  <si>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</si>
  <si>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</si>
  <si>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</si>
  <si>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</si>
  <si>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</si>
  <si>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</si>
  <si>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</si>
  <si>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</si>
  <si>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</si>
  <si>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</si>
  <si>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</si>
  <si>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</si>
  <si>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</si>
  <si>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</si>
  <si>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</si>
  <si>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</si>
  <si>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</si>
  <si>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</si>
  <si>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</si>
  <si>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</si>
  <si>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</si>
  <si>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</si>
  <si>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</si>
  <si>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</si>
  <si>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</si>
  <si>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</si>
  <si>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</si>
  <si>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</si>
  <si>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</si>
  <si>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</si>
  <si>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</si>
  <si>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</si>
  <si>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</si>
  <si>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</si>
  <si>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</si>
  <si>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</si>
  <si>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</si>
  <si>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</si>
  <si>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</si>
  <si>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</si>
  <si>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</si>
  <si>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</si>
  <si>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</si>
  <si>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</si>
  <si>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</si>
  <si>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</si>
  <si>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</si>
  <si>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</si>
  <si>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</si>
  <si>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</si>
  <si>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</si>
  <si>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</si>
  <si>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</si>
  <si>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</si>
  <si>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</si>
  <si>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</si>
  <si>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</si>
  <si>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</si>
  <si>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</si>
  <si>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</si>
  <si>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</si>
  <si>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</si>
  <si>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</si>
  <si>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</si>
  <si>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</si>
  <si>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</si>
  <si>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</si>
  <si>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</si>
  <si>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</si>
  <si>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</si>
  <si>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</si>
  <si>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</si>
  <si>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</si>
  <si>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</si>
  <si>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</si>
  <si>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</si>
  <si>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</si>
  <si>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</si>
  <si>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</si>
  <si>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</si>
  <si>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</si>
  <si>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</si>
  <si>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</si>
  <si>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</si>
  <si>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</si>
  <si>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</si>
  <si>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</si>
  <si>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</si>
  <si>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</si>
  <si>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</si>
  <si>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</si>
  <si>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</si>
  <si>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</si>
  <si>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</si>
  <si>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</si>
  <si>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</si>
  <si>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</si>
  <si>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</si>
  <si>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</si>
  <si>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</si>
  <si>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</si>
  <si>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</si>
  <si>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</si>
  <si>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</si>
  <si>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</si>
  <si>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</si>
  <si>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</si>
  <si>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</si>
  <si>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</si>
  <si>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</si>
  <si>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</si>
  <si>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</si>
  <si>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</si>
  <si>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</si>
  <si>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</si>
  <si>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</si>
  <si>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</si>
  <si>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</si>
  <si>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</si>
  <si>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</si>
  <si>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</si>
  <si>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</si>
  <si>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</si>
  <si>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</si>
  <si>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</si>
  <si>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</si>
  <si>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</si>
  <si>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</si>
  <si>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</si>
  <si>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</si>
  <si>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</si>
  <si>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</si>
  <si>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</si>
  <si>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</si>
  <si>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</si>
  <si>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</si>
  <si>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</si>
  <si>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</si>
  <si>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</si>
  <si>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</si>
  <si>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</si>
  <si>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</si>
  <si>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</si>
  <si>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</si>
  <si>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</si>
  <si>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</si>
  <si>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</si>
  <si>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</si>
  <si>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</si>
  <si>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</si>
  <si>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</si>
  <si>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</si>
  <si>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</si>
  <si>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</si>
  <si>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</si>
  <si>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</si>
  <si>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</si>
  <si>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</si>
  <si>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</si>
  <si>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</si>
  <si>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</si>
  <si>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</si>
  <si>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</si>
  <si>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</si>
  <si>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</si>
  <si>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</si>
  <si>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</si>
  <si>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</si>
  <si>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</si>
  <si>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</si>
  <si>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</si>
  <si>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</si>
  <si>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</si>
  <si>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</si>
  <si>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</si>
  <si>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</si>
  <si>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</si>
  <si>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</si>
  <si>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</si>
  <si>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</si>
  <si>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</si>
  <si>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</si>
  <si>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</si>
  <si>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</si>
  <si>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</si>
  <si>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</si>
  <si>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</si>
  <si>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</si>
  <si>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</si>
  <si>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</si>
  <si>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</si>
  <si>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</si>
  <si>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</si>
  <si>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</si>
  <si>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</si>
  <si>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</si>
  <si>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</si>
  <si>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</si>
  <si>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</si>
  <si>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</si>
  <si>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</si>
  <si>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</si>
  <si>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</si>
  <si>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</si>
  <si>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</si>
  <si>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</si>
  <si>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</si>
  <si>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</si>
  <si>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</si>
  <si>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</si>
  <si>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</si>
  <si>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</si>
  <si>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</si>
  <si>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</si>
  <si>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</si>
  <si>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</si>
  <si>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</si>
  <si>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</si>
  <si>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</si>
  <si>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</si>
  <si>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</si>
  <si>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</si>
  <si>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</si>
  <si>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</si>
  <si>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</si>
  <si>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</si>
  <si>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</si>
  <si>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</si>
  <si>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</si>
  <si>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</si>
  <si>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</si>
  <si>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</si>
  <si>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</si>
  <si>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</si>
  <si>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</si>
  <si>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</si>
  <si>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</si>
  <si>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</si>
  <si>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</si>
  <si>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</si>
  <si>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</si>
  <si>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</si>
  <si>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</si>
  <si>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</si>
  <si>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</si>
  <si>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</si>
  <si>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</si>
  <si>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</si>
  <si>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</si>
  <si>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</si>
  <si>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</si>
  <si>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</si>
  <si>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</si>
  <si>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</si>
  <si>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</si>
  <si>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</si>
  <si>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</si>
  <si>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</si>
  <si>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</si>
  <si>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</si>
  <si>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</si>
  <si>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</si>
  <si>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</si>
  <si>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</si>
  <si>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</si>
  <si>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</si>
  <si>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</si>
  <si>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</si>
  <si>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</si>
  <si>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</si>
  <si>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</si>
  <si>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</si>
  <si>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</si>
  <si>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</si>
  <si>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</si>
  <si>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</si>
  <si>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</si>
  <si>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</si>
  <si>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</si>
  <si>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</si>
  <si>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</si>
  <si>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</si>
  <si>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</si>
  <si>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</si>
  <si>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</si>
  <si>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</si>
  <si>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</si>
  <si>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</si>
  <si>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</si>
  <si>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</si>
  <si>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</si>
  <si>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</si>
  <si>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</si>
  <si>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</si>
  <si>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</si>
  <si>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</si>
  <si>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</si>
  <si>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</si>
  <si>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</si>
  <si>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</si>
  <si>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</si>
  <si>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</si>
  <si>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</si>
  <si>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</si>
  <si>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</si>
  <si>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</si>
  <si>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</si>
  <si>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</si>
  <si>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</si>
  <si>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</si>
  <si>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</si>
  <si>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</si>
  <si>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</si>
  <si>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</si>
  <si>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</si>
  <si>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</si>
  <si>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</si>
  <si>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</si>
  <si>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</si>
  <si>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</si>
  <si>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</si>
  <si>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</si>
  <si>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</si>
  <si>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</si>
  <si>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</si>
  <si>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</si>
  <si>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</si>
  <si>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</si>
  <si>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</si>
  <si>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</si>
  <si>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</si>
  <si>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</si>
  <si>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</si>
  <si>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</si>
  <si>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</si>
  <si>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</si>
  <si>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</si>
  <si>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</si>
  <si>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</si>
  <si>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</si>
  <si>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</si>
  <si>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</si>
  <si>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</si>
  <si>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</si>
  <si>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</si>
  <si>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</si>
  <si>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</si>
  <si>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</si>
  <si>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</si>
  <si>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</si>
  <si>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</si>
  <si>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</si>
  <si>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</si>
  <si>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</si>
  <si>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</si>
  <si>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</si>
  <si>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</si>
  <si>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</si>
  <si>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</si>
  <si>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</si>
  <si>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</si>
  <si>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</si>
  <si>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</si>
  <si>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</si>
  <si>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</si>
  <si>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</si>
  <si>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</si>
  <si>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</si>
  <si>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</si>
  <si>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</si>
  <si>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</si>
  <si>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</si>
  <si>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</si>
  <si>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</si>
  <si>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</si>
  <si>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</si>
  <si>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</si>
  <si>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</si>
  <si>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</si>
  <si>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</si>
  <si>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</si>
  <si>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</si>
  <si>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</si>
  <si>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</si>
  <si>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</si>
  <si>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</si>
  <si>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</si>
  <si>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</si>
  <si>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</si>
  <si>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</si>
  <si>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</si>
  <si>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</si>
  <si>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</si>
  <si>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</si>
  <si>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</si>
  <si>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</si>
  <si>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</si>
  <si>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</si>
  <si>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</si>
  <si>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</si>
  <si>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</si>
  <si>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</si>
  <si>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</si>
  <si>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</si>
  <si>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</si>
  <si>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</si>
  <si>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</si>
  <si>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</si>
  <si>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</si>
  <si>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</si>
  <si>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</si>
  <si>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</si>
  <si>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</si>
  <si>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</si>
  <si>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</si>
  <si>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</si>
  <si>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</si>
  <si>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</si>
  <si>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</si>
  <si>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</si>
  <si>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</si>
  <si>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</si>
  <si>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</si>
  <si>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</si>
  <si>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</si>
  <si>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</si>
  <si>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</si>
  <si>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</si>
  <si>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</si>
  <si>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</si>
  <si>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</si>
  <si>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</si>
  <si>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</si>
  <si>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</si>
  <si>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</si>
  <si>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</si>
  <si>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</si>
  <si>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</si>
  <si>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</si>
  <si>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</si>
  <si>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</si>
  <si>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</si>
  <si>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</si>
  <si>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</si>
  <si>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</si>
  <si>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</si>
  <si>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</si>
  <si>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</si>
  <si>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</si>
  <si>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</si>
  <si>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</si>
  <si>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</si>
  <si>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</si>
  <si>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</si>
  <si>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</si>
  <si>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</si>
  <si>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</si>
  <si>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</si>
  <si>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</si>
  <si>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</si>
  <si>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</si>
  <si>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</si>
  <si>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</si>
  <si>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</si>
  <si>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</si>
  <si>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</si>
  <si>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</si>
  <si>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</si>
  <si>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</si>
  <si>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</si>
  <si>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</si>
  <si>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</si>
  <si>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</si>
  <si>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</si>
  <si>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</si>
  <si>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</si>
  <si>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</si>
  <si>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</si>
  <si>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</si>
  <si>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</si>
  <si>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</si>
  <si>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</si>
  <si>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</si>
  <si>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</si>
  <si>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</si>
  <si>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</si>
  <si>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</si>
  <si>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</si>
  <si>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</si>
  <si>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</si>
  <si>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</si>
  <si>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</si>
  <si>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</si>
  <si>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</si>
  <si>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</si>
  <si>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</si>
  <si>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</si>
  <si>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</si>
  <si>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</si>
  <si>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</si>
  <si>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</si>
  <si>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</si>
  <si>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</si>
  <si>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</si>
  <si>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</si>
  <si>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</si>
  <si>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</si>
  <si>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</si>
  <si>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</si>
  <si>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</si>
  <si>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</si>
  <si>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</si>
  <si>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</si>
  <si>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</si>
  <si>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</si>
  <si>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</si>
  <si>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</si>
  <si>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</si>
  <si>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</si>
  <si>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</si>
  <si>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</si>
  <si>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</si>
  <si>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</si>
  <si>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</si>
  <si>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</si>
  <si>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</si>
  <si>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</si>
  <si>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</si>
  <si>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</si>
  <si>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</si>
  <si>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</si>
  <si>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</si>
  <si>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</si>
  <si>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</si>
  <si>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</si>
  <si>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</si>
  <si>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</si>
  <si>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</si>
  <si>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</si>
  <si>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</si>
  <si>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</si>
  <si>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</si>
  <si>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</si>
  <si>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</si>
  <si>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</si>
  <si>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</si>
  <si>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</si>
  <si>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</si>
  <si>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</si>
  <si>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</si>
  <si>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</si>
  <si>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</si>
  <si>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</si>
  <si>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</si>
  <si>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</si>
  <si>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</si>
  <si>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</si>
  <si>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</si>
  <si>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</si>
  <si>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</si>
  <si>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</si>
  <si>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</si>
  <si>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</si>
  <si>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</si>
  <si>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</si>
  <si>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</si>
  <si>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</si>
  <si>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</si>
  <si>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</si>
  <si>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</si>
  <si>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</si>
  <si>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</si>
  <si>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</si>
  <si>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</si>
  <si>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</si>
  <si>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</si>
  <si>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</si>
  <si>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</si>
  <si>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</si>
  <si>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</si>
  <si>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</si>
  <si>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</si>
  <si>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</si>
  <si>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</si>
  <si>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</si>
  <si>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</si>
  <si>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</si>
  <si>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</si>
  <si>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</si>
  <si>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</si>
  <si>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</si>
  <si>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</si>
  <si>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</si>
  <si>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</si>
  <si>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</si>
  <si>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</si>
  <si>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</si>
  <si>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</si>
  <si>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</si>
  <si>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</si>
  <si>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</si>
  <si>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</si>
  <si>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</si>
  <si>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</si>
  <si>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</si>
  <si>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</si>
  <si>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</si>
  <si>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</si>
  <si>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</si>
  <si>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</si>
  <si>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</si>
  <si>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</si>
  <si>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</si>
  <si>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</si>
  <si>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</si>
  <si>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</si>
  <si>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</si>
  <si>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</si>
  <si>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</si>
  <si>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</si>
  <si>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</si>
  <si>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</si>
  <si>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</si>
  <si>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</si>
  <si>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</si>
  <si>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</si>
  <si>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</si>
  <si>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</si>
  <si>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</si>
  <si>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</si>
  <si>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</si>
  <si>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</si>
  <si>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</si>
  <si>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</si>
  <si>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</si>
  <si>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</si>
  <si>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</si>
  <si>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</si>
  <si>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</si>
  <si>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</si>
  <si>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</si>
  <si>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</si>
  <si>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</si>
  <si>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</si>
  <si>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</si>
  <si>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</si>
  <si>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</si>
  <si>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</si>
  <si>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</si>
  <si>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</si>
  <si>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</si>
  <si>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</si>
  <si>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</si>
  <si>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</si>
  <si>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</si>
  <si>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</si>
  <si>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</si>
  <si>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</si>
  <si>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</si>
  <si>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</si>
  <si>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</si>
  <si>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</si>
  <si>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</si>
  <si>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</si>
  <si>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</si>
  <si>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</si>
  <si>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</si>
  <si>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</si>
  <si>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</si>
  <si>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</si>
  <si>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</si>
  <si>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</si>
  <si>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</si>
  <si>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</si>
  <si>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</si>
  <si>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</si>
  <si>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</si>
  <si>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</si>
  <si>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</si>
  <si>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</si>
  <si>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</si>
  <si>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</si>
  <si>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</si>
  <si>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</si>
  <si>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</si>
  <si>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</si>
  <si>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</si>
  <si>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</si>
  <si>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</si>
  <si>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</si>
  <si>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</si>
  <si>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</si>
  <si>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</si>
  <si>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</si>
  <si>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</si>
  <si>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</si>
  <si>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</si>
  <si>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</si>
  <si>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</si>
  <si>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</si>
  <si>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</si>
  <si>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</si>
  <si>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</si>
  <si>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</si>
  <si>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</si>
  <si>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</si>
  <si>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</si>
  <si>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</si>
  <si>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</si>
  <si>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</si>
  <si>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</si>
  <si>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</si>
  <si>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</si>
  <si>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</si>
  <si>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</si>
  <si>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</si>
  <si>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</si>
  <si>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</si>
  <si>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</si>
  <si>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</si>
  <si>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</si>
  <si>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</si>
  <si>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</si>
  <si>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</si>
  <si>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</si>
  <si>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</si>
  <si>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</si>
  <si>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</si>
  <si>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</si>
  <si>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</si>
  <si>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</si>
  <si>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</si>
  <si>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</si>
  <si>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</si>
  <si>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</si>
  <si>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</si>
  <si>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</si>
  <si>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</si>
  <si>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</si>
  <si>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</si>
  <si>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</si>
  <si>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</si>
  <si>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</si>
  <si>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</si>
  <si>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</si>
  <si>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</si>
  <si>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</si>
  <si>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</si>
  <si>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</si>
  <si>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</si>
  <si>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</si>
  <si>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</si>
  <si>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</si>
  <si>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</si>
  <si>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</si>
  <si>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</si>
  <si>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</si>
  <si>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</si>
  <si>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</si>
  <si>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</si>
  <si>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</si>
  <si>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</si>
  <si>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</si>
  <si>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</si>
  <si>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</si>
  <si>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</si>
  <si>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</si>
  <si>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</si>
  <si>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</si>
  <si>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</si>
  <si>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</si>
  <si>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</si>
  <si>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</si>
  <si>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</si>
  <si>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</si>
  <si>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</si>
  <si>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</si>
  <si>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</si>
  <si>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</si>
  <si>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</si>
  <si>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</si>
  <si>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</si>
  <si>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</si>
  <si>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</si>
  <si>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</si>
  <si>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</si>
  <si>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</si>
  <si>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</si>
  <si>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</si>
  <si>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</si>
  <si>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</si>
  <si>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</si>
  <si>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</si>
  <si>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</si>
  <si>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</si>
  <si>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</si>
  <si>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</si>
  <si>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</si>
  <si>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</si>
  <si>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</si>
  <si>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</si>
  <si>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</si>
  <si>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</si>
  <si>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</si>
  <si>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</si>
  <si>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</si>
  <si>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</si>
  <si>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</si>
  <si>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</si>
  <si>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</si>
  <si>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</si>
  <si>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</si>
  <si>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</si>
  <si>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</si>
  <si>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</si>
  <si>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</si>
  <si>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</si>
  <si>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</si>
  <si>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</si>
  <si>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</si>
  <si>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</si>
  <si>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</si>
  <si>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</si>
  <si>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</si>
  <si>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</si>
  <si>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</si>
  <si>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</si>
  <si>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</si>
  <si>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</si>
  <si>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</si>
  <si>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</si>
  <si>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</si>
  <si>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</si>
  <si>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</si>
  <si>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</si>
  <si>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</si>
  <si>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</si>
  <si>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</si>
  <si>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</si>
  <si>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</si>
  <si>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</si>
  <si>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</si>
  <si>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</si>
  <si>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</si>
  <si>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</si>
  <si>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</si>
  <si>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</si>
  <si>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</si>
  <si>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</si>
  <si>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</si>
  <si>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</si>
  <si>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</si>
  <si>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</si>
  <si>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</si>
  <si>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</si>
  <si>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</si>
  <si>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</si>
  <si>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</si>
  <si>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</si>
  <si>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</si>
  <si>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</si>
  <si>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</si>
  <si>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</si>
  <si>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</si>
  <si>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</si>
  <si>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</si>
  <si>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</si>
  <si>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</si>
  <si>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</si>
  <si>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</si>
  <si>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</si>
  <si>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</si>
  <si>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</si>
  <si>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</si>
  <si>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</si>
  <si>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</si>
  <si>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</si>
  <si>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</si>
  <si>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</si>
  <si>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</si>
  <si>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</si>
  <si>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</si>
  <si>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</si>
  <si>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</si>
  <si>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</si>
  <si>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</si>
  <si>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</si>
  <si>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</si>
  <si>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</si>
  <si>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</si>
  <si>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</si>
  <si>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</si>
  <si>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</si>
  <si>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</si>
  <si>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</si>
  <si>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</si>
  <si>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</si>
  <si>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</si>
  <si>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</si>
  <si>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</si>
  <si>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</si>
  <si>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</si>
  <si>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</si>
  <si>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</si>
  <si>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</si>
  <si>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</si>
  <si>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</si>
  <si>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</si>
  <si>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</si>
  <si>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</si>
  <si>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</si>
  <si>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</si>
  <si>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</si>
  <si>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</si>
  <si>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</si>
  <si>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</si>
  <si>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</si>
  <si>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</si>
  <si>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</si>
  <si>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</si>
  <si>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</si>
  <si>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</si>
  <si>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</si>
  <si>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</si>
  <si>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</si>
  <si>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</si>
  <si>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</si>
  <si>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</si>
  <si>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</si>
  <si>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</si>
  <si>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</si>
  <si>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</si>
  <si>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</si>
  <si>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</si>
  <si>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</si>
  <si>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</si>
  <si>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</si>
  <si>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</si>
  <si>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</si>
  <si>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</si>
  <si>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</si>
  <si>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</si>
  <si>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</si>
  <si>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</si>
  <si>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</si>
  <si>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</si>
  <si>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</si>
  <si>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</si>
  <si>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</si>
  <si>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</si>
  <si>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</si>
  <si>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</si>
  <si>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</si>
  <si>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</si>
  <si>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</si>
  <si>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</si>
  <si>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</si>
  <si>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</si>
  <si>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</si>
  <si>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</si>
  <si>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</si>
  <si>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</si>
  <si>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</si>
  <si>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</si>
  <si>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</si>
  <si>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</si>
  <si>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</si>
  <si>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</si>
  <si>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</si>
  <si>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</si>
  <si>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</si>
  <si>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</si>
  <si>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</si>
  <si>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</si>
  <si>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</si>
  <si>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</si>
  <si>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</si>
  <si>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</si>
  <si>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</si>
  <si>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</si>
  <si>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</si>
  <si>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</si>
  <si>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</si>
  <si>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</si>
  <si>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</si>
  <si>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</si>
  <si>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</si>
  <si>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</si>
  <si>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</si>
  <si>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</si>
  <si>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</si>
  <si>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</si>
  <si>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</si>
  <si>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</si>
  <si>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</si>
  <si>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</si>
  <si>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</si>
  <si>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</si>
  <si>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</si>
  <si>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</si>
  <si>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</si>
  <si>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</si>
  <si>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</si>
  <si>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</si>
  <si>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</si>
  <si>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</si>
  <si>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</si>
  <si>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</si>
  <si>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</si>
  <si>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</si>
  <si>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</si>
  <si>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</si>
  <si>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</si>
  <si>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</si>
  <si>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</si>
  <si>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</si>
  <si>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</si>
  <si>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</si>
  <si>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</si>
  <si>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</si>
  <si>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</si>
  <si>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</si>
  <si>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</si>
  <si>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</si>
  <si>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</si>
  <si>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</si>
  <si>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</si>
  <si>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</si>
  <si>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</si>
  <si>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</si>
  <si>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</si>
  <si>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</si>
  <si>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</si>
  <si>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</si>
  <si>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</si>
  <si>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</si>
  <si>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</si>
  <si>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</si>
  <si>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</si>
  <si>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</si>
  <si>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</si>
  <si>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</si>
  <si>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</si>
  <si>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</si>
  <si>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</si>
  <si>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</si>
  <si>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</si>
  <si>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</si>
  <si>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</si>
  <si>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</si>
  <si>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</si>
  <si>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</si>
  <si>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</si>
  <si>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</si>
  <si>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</si>
  <si>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</si>
  <si>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</si>
  <si>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</si>
  <si>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</si>
  <si>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</si>
  <si>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</si>
  <si>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</si>
  <si>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</si>
  <si>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</si>
  <si>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</si>
  <si>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</si>
  <si>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</si>
  <si>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</si>
  <si>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</si>
  <si>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</si>
  <si>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</si>
  <si>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</si>
  <si>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</si>
  <si>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</si>
  <si>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</si>
  <si>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</si>
  <si>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</si>
  <si>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</si>
  <si>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</si>
  <si>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</si>
  <si>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</si>
  <si>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</si>
  <si>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</si>
  <si>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</si>
  <si>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</si>
  <si>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</si>
  <si>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</si>
  <si>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</si>
  <si>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</si>
  <si>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</si>
  <si>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</si>
  <si>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</si>
  <si>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</si>
  <si>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</si>
  <si>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</si>
  <si>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</si>
  <si>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</si>
  <si>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</si>
  <si>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</si>
  <si>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</si>
  <si>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</si>
  <si>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</si>
  <si>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</si>
  <si>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</si>
  <si>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</si>
  <si>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</si>
  <si>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</si>
  <si>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</si>
  <si>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</si>
  <si>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</si>
  <si>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</si>
  <si>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</si>
  <si>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</si>
  <si>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</si>
  <si>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</si>
  <si>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</si>
  <si>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</si>
  <si>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</si>
  <si>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</si>
  <si>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</si>
  <si>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</si>
  <si>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</si>
  <si>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</si>
  <si>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</si>
  <si>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</si>
  <si>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</si>
  <si>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</si>
  <si>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</si>
  <si>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</si>
  <si>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</si>
  <si>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</si>
  <si>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</si>
  <si>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</si>
  <si>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</si>
  <si>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</si>
  <si>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</si>
  <si>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</si>
  <si>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</si>
  <si>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</si>
  <si>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</si>
  <si>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</si>
  <si>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</si>
  <si>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</si>
  <si>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</si>
  <si>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</si>
  <si>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</si>
  <si>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</si>
  <si>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</si>
  <si>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</si>
  <si>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</si>
  <si>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</si>
  <si>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</si>
  <si>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</si>
  <si>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</si>
  <si>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</si>
  <si>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</si>
  <si>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</si>
  <si>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</si>
  <si>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</si>
  <si>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</si>
  <si>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</si>
  <si>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</si>
  <si>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</si>
  <si>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</si>
  <si>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</si>
  <si>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</si>
  <si>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</si>
  <si>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</si>
  <si>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</si>
  <si>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</si>
  <si>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</si>
  <si>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</si>
  <si>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</si>
  <si>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</si>
  <si>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</si>
  <si>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</si>
  <si>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</si>
  <si>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</si>
  <si>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</si>
  <si>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</si>
  <si>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</si>
  <si>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</si>
  <si>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</si>
  <si>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</si>
  <si>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</si>
  <si>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</si>
  <si>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</si>
  <si>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</si>
  <si>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</si>
  <si>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</si>
  <si>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</si>
  <si>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</si>
  <si>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</si>
  <si>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</si>
  <si>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</si>
  <si>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</si>
  <si>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</si>
  <si>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</si>
  <si>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</si>
  <si>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</si>
  <si>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</si>
  <si>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</si>
  <si>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</si>
  <si>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</si>
  <si>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</si>
  <si>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</si>
  <si>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</si>
  <si>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</si>
  <si>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</si>
  <si>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</si>
  <si>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</si>
  <si>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</si>
  <si>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</si>
  <si>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</si>
  <si>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</si>
  <si>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</si>
  <si>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</si>
  <si>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</si>
  <si>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</si>
  <si>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</si>
  <si>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</si>
  <si>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</si>
  <si>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</si>
  <si>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</si>
  <si>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</si>
  <si>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</si>
  <si>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</si>
  <si>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</si>
  <si>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</si>
  <si>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</si>
  <si>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</si>
  <si>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</si>
  <si>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</si>
  <si>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</si>
  <si>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</si>
  <si>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</si>
  <si>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</si>
  <si>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</si>
  <si>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</si>
  <si>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</si>
  <si>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</si>
  <si>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</si>
  <si>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</si>
  <si>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</si>
  <si>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</si>
  <si>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</si>
  <si>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</si>
  <si>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</si>
  <si>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</si>
  <si>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</si>
  <si>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</si>
  <si>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</si>
  <si>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</si>
  <si>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</si>
  <si>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</si>
  <si>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</si>
  <si>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</si>
  <si>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</si>
  <si>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</si>
  <si>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</si>
  <si>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</si>
  <si>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</si>
  <si>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</si>
  <si>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</si>
  <si>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</si>
  <si>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</si>
  <si>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</si>
  <si>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</si>
  <si>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</si>
  <si>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</si>
  <si>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</si>
  <si>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</si>
  <si>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</si>
  <si>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</si>
  <si>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</si>
  <si>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</si>
  <si>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</si>
  <si>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</si>
  <si>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</si>
  <si>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</si>
  <si>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</si>
  <si>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</si>
  <si>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</si>
  <si>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</si>
  <si>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</si>
  <si>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</si>
  <si>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</si>
  <si>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</si>
  <si>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</si>
  <si>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</si>
  <si>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</si>
  <si>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</si>
  <si>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</si>
  <si>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</si>
  <si>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</si>
  <si>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</si>
  <si>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</si>
  <si>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</si>
  <si>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</si>
  <si>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</si>
  <si>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</si>
  <si>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</si>
  <si>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</si>
  <si>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</si>
  <si>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</si>
  <si>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</si>
  <si>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</si>
  <si>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</si>
  <si>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</si>
  <si>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</si>
  <si>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</si>
  <si>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</si>
  <si>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</si>
  <si>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</si>
  <si>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</si>
  <si>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</si>
  <si>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</si>
  <si>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</si>
  <si>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</si>
  <si>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</si>
  <si>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</si>
  <si>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</si>
  <si>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</si>
  <si>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</si>
  <si>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</si>
  <si>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</si>
  <si>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</si>
  <si>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</si>
  <si>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</si>
  <si>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</si>
  <si>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</si>
  <si>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</si>
  <si>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</si>
  <si>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</si>
  <si>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</si>
  <si>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</si>
  <si>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</si>
  <si>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</si>
  <si>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</si>
  <si>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</si>
  <si>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</si>
  <si>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</si>
  <si>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</si>
  <si>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</si>
  <si>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</si>
  <si>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</si>
  <si>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</si>
  <si>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</si>
  <si>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</si>
  <si>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</si>
  <si>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</si>
  <si>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</si>
  <si>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</si>
  <si>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</si>
  <si>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</si>
  <si>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</si>
  <si>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</si>
  <si>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</si>
  <si>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</si>
  <si>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</si>
  <si>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</si>
  <si>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</si>
  <si>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</si>
  <si>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</si>
  <si>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</si>
  <si>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</si>
  <si>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</si>
  <si>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</si>
  <si>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</si>
  <si>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</si>
  <si>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</si>
  <si>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</si>
  <si>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</si>
  <si>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</si>
  <si>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</si>
  <si>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</si>
  <si>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</si>
  <si>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</si>
  <si>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</si>
  <si>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</si>
  <si>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</si>
  <si>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</si>
  <si>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</si>
  <si>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</si>
  <si>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</si>
  <si>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</si>
  <si>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</si>
  <si>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</si>
  <si>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</si>
  <si>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</si>
  <si>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</si>
  <si>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</si>
  <si>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</si>
  <si>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</si>
  <si>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</si>
  <si>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</si>
  <si>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</si>
  <si>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</si>
  <si>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</si>
  <si>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</si>
  <si>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</si>
  <si>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</si>
  <si>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</si>
  <si>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</si>
  <si>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</si>
  <si>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</si>
  <si>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</si>
  <si>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</si>
  <si>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</si>
  <si>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</si>
  <si>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</si>
  <si>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</si>
  <si>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</si>
  <si>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</si>
  <si>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</si>
  <si>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</si>
  <si>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</si>
  <si>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</si>
  <si>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</si>
  <si>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</si>
  <si>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</si>
  <si>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</si>
  <si>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</si>
  <si>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</si>
  <si>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</si>
  <si>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</si>
  <si>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</si>
  <si>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</si>
  <si>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</si>
  <si>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</si>
  <si>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</si>
  <si>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</si>
  <si>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</si>
  <si>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</si>
  <si>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</si>
  <si>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</si>
  <si>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</si>
  <si>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</si>
  <si>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</si>
  <si>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</si>
  <si>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</si>
  <si>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</si>
  <si>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</si>
  <si>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</si>
  <si>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</si>
  <si>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</si>
  <si>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</si>
  <si>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</si>
  <si>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</si>
  <si>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</si>
  <si>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</si>
  <si>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</si>
  <si>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</si>
  <si>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</si>
  <si>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</si>
  <si>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</si>
  <si>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</si>
  <si>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</si>
  <si>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</si>
  <si>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</si>
  <si>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</si>
  <si>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</si>
  <si>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</si>
  <si>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</si>
  <si>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</si>
  <si>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</si>
  <si>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</si>
  <si>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</si>
  <si>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</si>
  <si>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</si>
  <si>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</si>
  <si>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</si>
  <si>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</si>
  <si>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</si>
  <si>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</si>
  <si>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</si>
  <si>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</si>
  <si>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</si>
  <si>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</si>
  <si>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</si>
  <si>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</si>
  <si>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</si>
  <si>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</si>
  <si>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</si>
  <si>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</si>
  <si>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</si>
  <si>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</si>
  <si>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</si>
  <si>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</si>
  <si>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</si>
  <si>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</si>
  <si>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</si>
  <si>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</si>
  <si>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</si>
  <si>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</si>
  <si>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</si>
  <si>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</si>
  <si>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</si>
  <si>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</si>
  <si>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</si>
  <si>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</si>
  <si>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</si>
  <si>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</si>
  <si>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</si>
  <si>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</si>
  <si>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</si>
  <si>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</si>
  <si>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</si>
  <si>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</si>
  <si>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</si>
  <si>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</si>
  <si>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</si>
  <si>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</si>
  <si>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</si>
  <si>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</si>
  <si>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</si>
  <si>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</si>
  <si>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</si>
  <si>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</si>
  <si>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</si>
  <si>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</si>
  <si>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</si>
  <si>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</si>
  <si>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</si>
  <si>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</si>
  <si>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</si>
  <si>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</si>
  <si>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</si>
  <si>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</si>
  <si>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</si>
  <si>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</si>
  <si>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</si>
  <si>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</si>
  <si>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</si>
  <si>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</si>
  <si>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</si>
  <si>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</si>
  <si>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</si>
  <si>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</si>
  <si>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</si>
  <si>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</si>
  <si>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</si>
  <si>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</si>
  <si>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</si>
  <si>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</si>
  <si>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</si>
  <si>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</si>
  <si>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</si>
  <si>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</si>
  <si>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</si>
  <si>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</si>
  <si>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</si>
  <si>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</si>
  <si>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</si>
  <si>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</si>
  <si>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</si>
  <si>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</si>
  <si>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</si>
  <si>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</si>
  <si>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</si>
  <si>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</si>
  <si>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</si>
  <si>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</si>
  <si>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</si>
  <si>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</si>
  <si>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</si>
  <si>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</si>
  <si>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</si>
  <si>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</si>
  <si>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</si>
  <si>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</si>
  <si>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</si>
  <si>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</si>
  <si>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</si>
  <si>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</si>
  <si>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</si>
  <si>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</si>
  <si>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</si>
  <si>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</si>
  <si>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</si>
  <si>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</si>
  <si>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</si>
  <si>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</si>
  <si>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</si>
  <si>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</si>
  <si>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</si>
  <si>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</si>
  <si>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</si>
  <si>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</si>
  <si>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</si>
  <si>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</si>
  <si>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</si>
  <si>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</si>
  <si>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</si>
  <si>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</si>
  <si>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</si>
  <si>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</si>
  <si>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</si>
  <si>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</si>
  <si>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</si>
  <si>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</si>
  <si>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</si>
  <si>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</si>
  <si>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</si>
  <si>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</si>
  <si>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</si>
  <si>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</si>
  <si>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</si>
  <si>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</si>
  <si>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</si>
  <si>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</si>
  <si>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</si>
  <si>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</si>
  <si>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</si>
  <si>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</si>
  <si>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</si>
  <si>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</si>
  <si>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</si>
  <si>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</si>
  <si>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</si>
  <si>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</si>
  <si>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</si>
  <si>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</si>
  <si>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</si>
  <si>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</si>
  <si>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</si>
  <si>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</si>
  <si>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</si>
  <si>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</si>
  <si>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</si>
  <si>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</si>
  <si>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</si>
  <si>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</si>
  <si>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</si>
  <si>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</si>
  <si>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</si>
  <si>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</si>
  <si>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</si>
  <si>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</si>
  <si>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</si>
  <si>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</si>
  <si>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</si>
  <si>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</si>
  <si>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</si>
  <si>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</si>
  <si>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</si>
  <si>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</si>
  <si>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</si>
  <si>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</si>
  <si>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</si>
  <si>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</si>
  <si>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</si>
  <si>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</si>
  <si>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</si>
  <si>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</si>
  <si>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</si>
  <si>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</si>
  <si>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</si>
  <si>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</si>
  <si>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</si>
  <si>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</si>
  <si>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</si>
  <si>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</si>
  <si>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</si>
  <si>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</si>
  <si>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</si>
  <si>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</si>
  <si>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</si>
  <si>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</si>
  <si>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</si>
  <si>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</si>
  <si>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</si>
  <si>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</si>
  <si>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</si>
  <si>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</si>
  <si>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</si>
  <si>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</si>
  <si>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</si>
  <si>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</si>
  <si>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</si>
  <si>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</si>
  <si>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</si>
  <si>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</si>
  <si>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</si>
  <si>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</si>
  <si>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</si>
  <si>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</si>
  <si>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</si>
  <si>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</si>
  <si>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</si>
  <si>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</si>
  <si>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</si>
  <si>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</si>
  <si>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</si>
  <si>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</si>
  <si>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</si>
  <si>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</si>
  <si>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</si>
  <si>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</si>
  <si>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</si>
  <si>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</si>
  <si>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</si>
  <si>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</si>
  <si>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</si>
  <si>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</si>
  <si>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</si>
  <si>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</si>
  <si>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</si>
  <si>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</si>
  <si>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</si>
  <si>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</si>
  <si>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</si>
  <si>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</si>
  <si>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</si>
  <si>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</si>
  <si>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</si>
  <si>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</si>
  <si>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</si>
  <si>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</si>
  <si>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</si>
  <si>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</si>
  <si>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</si>
  <si>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</si>
  <si>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</si>
  <si>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</si>
  <si>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</si>
  <si>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</si>
  <si>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</si>
  <si>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</si>
  <si>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</si>
  <si>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</si>
  <si>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</si>
  <si>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</si>
  <si>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</si>
  <si>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</si>
  <si>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</si>
  <si>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</si>
  <si>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</si>
  <si>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</si>
  <si>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</si>
  <si>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</si>
  <si>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</si>
  <si>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</si>
  <si>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</si>
  <si>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</si>
  <si>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</si>
  <si>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</si>
  <si>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</si>
  <si>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</si>
  <si>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</si>
  <si>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</si>
  <si>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</si>
  <si>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</si>
  <si>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</si>
  <si>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</si>
  <si>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</si>
  <si>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</si>
  <si>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</si>
  <si>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</si>
  <si>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</si>
  <si>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</si>
  <si>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</si>
  <si>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</si>
  <si>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</si>
  <si>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</si>
  <si>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</si>
  <si>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</si>
  <si>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</si>
  <si>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</si>
  <si>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</si>
  <si>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</si>
  <si>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</si>
  <si>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</si>
  <si>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</si>
  <si>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</si>
  <si>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</si>
  <si>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</si>
  <si>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</si>
  <si>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</si>
  <si>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</si>
  <si>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</si>
  <si>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</si>
  <si>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</si>
  <si>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</si>
  <si>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</si>
  <si>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</si>
  <si>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</si>
  <si>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</si>
  <si>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</si>
  <si>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</si>
  <si>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</si>
  <si>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</si>
  <si>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</si>
  <si>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</si>
  <si>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</si>
  <si>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</si>
  <si>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</si>
  <si>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</si>
  <si>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</si>
  <si>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</si>
  <si>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</si>
  <si>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</si>
  <si>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</si>
  <si>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</si>
  <si>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</si>
  <si>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</si>
  <si>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</si>
  <si>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</si>
  <si>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</si>
  <si>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</si>
  <si>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</si>
  <si>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</si>
  <si>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</si>
  <si>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</si>
  <si>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</si>
  <si>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</si>
  <si>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</si>
  <si>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</si>
  <si>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</si>
  <si>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</si>
  <si>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</si>
  <si>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</si>
  <si>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</si>
  <si>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</si>
  <si>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</si>
  <si>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</si>
  <si>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</si>
  <si>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</si>
  <si>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</si>
  <si>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</si>
  <si>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</si>
  <si>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</si>
  <si>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</si>
  <si>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</si>
  <si>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</si>
  <si>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</si>
  <si>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</si>
  <si>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</si>
  <si>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</si>
  <si>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</si>
  <si>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</si>
  <si>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</si>
  <si>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</si>
  <si>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</si>
  <si>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</si>
  <si>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</si>
  <si>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</si>
  <si>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</si>
  <si>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</si>
  <si>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</si>
  <si>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</si>
  <si>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</si>
  <si>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</si>
  <si>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</si>
  <si>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</si>
  <si>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</si>
  <si>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</si>
  <si>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</si>
  <si>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</si>
  <si>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</si>
  <si>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</si>
  <si>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</si>
  <si>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</si>
  <si>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</si>
  <si>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</si>
  <si>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</si>
  <si>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</si>
  <si>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</si>
  <si>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</si>
  <si>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</si>
  <si>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</si>
  <si>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</si>
  <si>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</si>
  <si>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</si>
  <si>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</si>
  <si>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</si>
  <si>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</si>
  <si>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</si>
  <si>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</si>
  <si>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</si>
  <si>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</si>
  <si>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</si>
  <si>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</si>
  <si>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</si>
  <si>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</si>
  <si>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</si>
  <si>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</si>
  <si>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</si>
  <si>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</si>
  <si>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</si>
  <si>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</si>
  <si>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</si>
  <si>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</si>
  <si>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</si>
  <si>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</si>
  <si>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</si>
  <si>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</si>
  <si>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</si>
  <si>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</si>
  <si>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</si>
  <si>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</si>
  <si>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</si>
  <si>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</si>
  <si>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</si>
  <si>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</si>
  <si>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</si>
  <si>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</si>
  <si>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</si>
  <si>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</si>
  <si>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</si>
  <si>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</si>
  <si>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</si>
  <si>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</si>
  <si>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</si>
  <si>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</si>
  <si>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</si>
  <si>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</si>
  <si>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</si>
  <si>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</si>
  <si>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</si>
  <si>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</si>
  <si>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</si>
  <si>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</si>
  <si>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</si>
  <si>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</si>
  <si>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</si>
  <si>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</si>
  <si>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</si>
  <si>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</si>
  <si>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</si>
  <si>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</si>
  <si>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</si>
  <si>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</si>
  <si>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</si>
  <si>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</si>
  <si>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</si>
  <si>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</si>
  <si>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</si>
  <si>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</si>
  <si>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</si>
  <si>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</si>
  <si>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</si>
  <si>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</si>
  <si>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</si>
  <si>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</si>
  <si>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</si>
  <si>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</si>
  <si>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</si>
  <si>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</si>
  <si>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</si>
  <si>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</si>
  <si>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</si>
  <si>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</si>
  <si>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</si>
  <si>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</si>
  <si>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</si>
  <si>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</si>
  <si>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</si>
  <si>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</si>
  <si>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</si>
  <si>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</si>
  <si>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</si>
  <si>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</si>
  <si>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</si>
  <si>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</si>
  <si>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</si>
  <si>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</si>
  <si>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</si>
  <si>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</si>
  <si>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</si>
  <si>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</si>
  <si>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</si>
  <si>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</si>
  <si>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</si>
  <si>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</si>
  <si>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</si>
  <si>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</si>
  <si>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</si>
  <si>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</si>
  <si>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</si>
  <si>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</si>
  <si>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</si>
  <si>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</si>
  <si>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</si>
  <si>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</si>
  <si>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</si>
  <si>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</si>
  <si>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</si>
  <si>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</si>
  <si>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</si>
  <si>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</si>
  <si>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</si>
  <si>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</si>
  <si>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</si>
  <si>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</si>
  <si>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</si>
  <si>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</si>
  <si>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</si>
  <si>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</si>
  <si>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</si>
  <si>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</si>
  <si>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</si>
  <si>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</si>
  <si>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</si>
  <si>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</si>
  <si>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</si>
  <si>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</si>
  <si>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</si>
  <si>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</si>
  <si>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</si>
  <si>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</si>
  <si>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</si>
  <si>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</si>
  <si>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</si>
  <si>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</si>
  <si>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</si>
  <si>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</si>
  <si>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</si>
  <si>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</si>
  <si>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</si>
  <si>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</si>
  <si>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</si>
  <si>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</si>
  <si>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</si>
  <si>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</si>
  <si>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</si>
  <si>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</si>
  <si>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</si>
  <si>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</si>
  <si>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</si>
  <si>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</si>
  <si>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</si>
  <si>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</si>
  <si>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</si>
  <si>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</si>
  <si>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</si>
  <si>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</si>
  <si>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</si>
  <si>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</si>
  <si>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</si>
  <si>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</si>
  <si>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</si>
  <si>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</si>
  <si>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</si>
  <si>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</si>
  <si>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</si>
  <si>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</si>
  <si>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</si>
  <si>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</si>
  <si>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</si>
  <si>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</si>
  <si>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</si>
  <si>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</si>
  <si>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</si>
  <si>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</si>
  <si>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</si>
  <si>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</si>
  <si>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</si>
  <si>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</si>
  <si>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</si>
  <si>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</si>
  <si>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</si>
  <si>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</si>
  <si>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</si>
  <si>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</si>
  <si>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</si>
  <si>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</si>
  <si>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</si>
  <si>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</si>
  <si>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</si>
  <si>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</si>
  <si>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</si>
  <si>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</si>
  <si>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</si>
  <si>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</si>
  <si>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</si>
  <si>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</si>
  <si>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</si>
  <si>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</si>
  <si>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</si>
  <si>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</si>
  <si>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</si>
  <si>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</si>
  <si>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</si>
  <si>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</si>
  <si>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</si>
  <si>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</si>
  <si>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</si>
  <si>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</si>
  <si>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</si>
  <si>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</si>
  <si>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</si>
  <si>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</si>
  <si>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</si>
  <si>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</si>
  <si>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</si>
  <si>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</si>
  <si>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</si>
  <si>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</si>
  <si>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</si>
  <si>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</si>
  <si>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</si>
  <si>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</si>
  <si>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</si>
  <si>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</si>
  <si>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</si>
  <si>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</si>
  <si>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</si>
  <si>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</si>
  <si>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</si>
  <si>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</si>
  <si>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</si>
  <si>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</si>
  <si>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</si>
  <si>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</si>
  <si>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</si>
  <si>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</si>
  <si>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</si>
  <si>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</si>
  <si>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</si>
  <si>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</si>
  <si>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</si>
  <si>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</si>
  <si>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</si>
  <si>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</si>
  <si>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</si>
  <si>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</si>
  <si>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</si>
  <si>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</si>
  <si>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</si>
  <si>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</si>
  <si>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</si>
  <si>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</si>
  <si>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</si>
  <si>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</si>
  <si>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</si>
  <si>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</si>
  <si>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</si>
  <si>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</si>
  <si>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</si>
  <si>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</si>
  <si>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</si>
  <si>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</si>
  <si>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</si>
  <si>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</si>
  <si>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</si>
  <si>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</si>
  <si>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</si>
  <si>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</si>
  <si>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</si>
  <si>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</si>
  <si>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</si>
  <si>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</si>
  <si>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</si>
  <si>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</si>
  <si>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</si>
  <si>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</si>
  <si>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</si>
  <si>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</si>
  <si>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</si>
  <si>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</si>
  <si>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</si>
  <si>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</si>
  <si>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</si>
  <si>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</si>
  <si>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</si>
  <si>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</si>
  <si>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</si>
  <si>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</si>
  <si>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</si>
  <si>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</si>
  <si>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</si>
  <si>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</si>
  <si>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</si>
  <si>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</si>
  <si>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</si>
  <si>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</si>
  <si>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</si>
  <si>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</si>
  <si>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</si>
  <si>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</si>
  <si>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</si>
  <si>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</si>
  <si>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</si>
  <si>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</si>
  <si>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</si>
  <si>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</si>
  <si>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</si>
  <si>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</si>
  <si>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</si>
  <si>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</si>
  <si>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</si>
  <si>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</si>
  <si>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</si>
  <si>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</si>
  <si>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</si>
  <si>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</si>
  <si>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</si>
  <si>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</si>
  <si>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</si>
  <si>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</si>
  <si>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</si>
  <si>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</si>
  <si>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</si>
  <si>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</si>
  <si>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</si>
  <si>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</si>
  <si>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</si>
  <si>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</si>
  <si>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</si>
  <si>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</si>
  <si>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</si>
  <si>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</si>
  <si>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</si>
  <si>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</si>
  <si>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</si>
  <si>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</si>
  <si>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</si>
  <si>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</si>
  <si>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</si>
  <si>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</si>
  <si>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</si>
  <si>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</si>
  <si>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</si>
  <si>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</si>
  <si>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</si>
  <si>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</si>
  <si>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</si>
  <si>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</si>
  <si>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</si>
  <si>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</si>
  <si>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</si>
  <si>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</si>
  <si>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</si>
  <si>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</si>
  <si>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</si>
  <si>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</si>
  <si>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</si>
  <si>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</si>
  <si>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</si>
  <si>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</si>
  <si>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</si>
  <si>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</si>
  <si>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</si>
  <si>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</si>
  <si>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</si>
  <si>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</si>
  <si>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</si>
  <si>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</si>
  <si>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</si>
  <si>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</si>
  <si>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</si>
  <si>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</si>
  <si>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</si>
  <si>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</si>
  <si>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</si>
  <si>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</si>
  <si>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</si>
  <si>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</si>
  <si>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</si>
  <si>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</si>
  <si>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</si>
  <si>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</si>
  <si>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</si>
  <si>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</si>
  <si>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</si>
  <si>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</si>
  <si>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</si>
  <si>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</si>
  <si>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</si>
  <si>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</si>
  <si>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</si>
  <si>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</si>
  <si>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</si>
  <si>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</si>
  <si>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</si>
  <si>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</si>
  <si>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</si>
  <si>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</si>
  <si>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</si>
  <si>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</si>
  <si>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</si>
  <si>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</si>
  <si>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</si>
  <si>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</si>
  <si>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</si>
  <si>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</si>
  <si>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</si>
  <si>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</si>
  <si>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</si>
  <si>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</si>
  <si>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</si>
  <si>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</si>
  <si>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</si>
  <si>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</si>
  <si>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</si>
  <si>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</si>
  <si>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</si>
  <si>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</si>
  <si>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</si>
  <si>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</si>
  <si>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</si>
  <si>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</si>
  <si>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</si>
  <si>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</si>
  <si>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</si>
  <si>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</si>
  <si>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</si>
  <si>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</si>
  <si>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</si>
  <si>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</si>
  <si>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</si>
  <si>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</si>
  <si>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</si>
  <si>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</si>
  <si>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</si>
  <si>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</si>
  <si>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</si>
  <si>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</si>
  <si>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</si>
  <si>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</si>
  <si>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</si>
  <si>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</si>
  <si>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</si>
  <si>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</si>
  <si>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</si>
  <si>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</si>
  <si>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</si>
  <si>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</si>
  <si>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</si>
  <si>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</si>
  <si>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</si>
  <si>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</si>
  <si>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</si>
  <si>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</si>
  <si>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</si>
  <si>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</si>
  <si>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</si>
  <si>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</si>
  <si>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</si>
  <si>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</si>
  <si>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</si>
  <si>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</si>
  <si>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</si>
  <si>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</si>
  <si>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</si>
  <si>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</si>
  <si>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</si>
  <si>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</si>
  <si>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</si>
  <si>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</si>
  <si>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</si>
  <si>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</si>
  <si>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</si>
  <si>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</si>
  <si>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</si>
  <si>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</si>
  <si>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</si>
  <si>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</si>
  <si>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</si>
  <si>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</si>
  <si>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</si>
  <si>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</si>
  <si>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</si>
  <si>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</si>
  <si>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</si>
  <si>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</si>
  <si>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</si>
  <si>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</si>
  <si>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</si>
  <si>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</si>
  <si>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</si>
  <si>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</si>
  <si>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</si>
  <si>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</si>
  <si>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</si>
  <si>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</si>
  <si>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</si>
  <si>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</si>
  <si>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</si>
  <si>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</si>
  <si>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</si>
  <si>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</si>
  <si>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</si>
  <si>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</si>
  <si>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</si>
  <si>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</si>
  <si>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</si>
  <si>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</si>
  <si>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</si>
  <si>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</si>
  <si>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</si>
  <si>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</si>
  <si>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</si>
  <si>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</si>
  <si>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</si>
  <si>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</si>
  <si>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</si>
  <si>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</si>
  <si>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</si>
  <si>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</si>
  <si>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</si>
  <si>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</si>
  <si>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</si>
  <si>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</si>
  <si>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</si>
  <si>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</si>
  <si>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</si>
  <si>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</si>
  <si>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</si>
  <si>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</si>
  <si>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</si>
  <si>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</si>
  <si>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</si>
  <si>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</si>
  <si>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</si>
  <si>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</si>
  <si>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</si>
  <si>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</si>
  <si>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</si>
  <si>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</si>
  <si>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</si>
  <si>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</si>
  <si>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</si>
  <si>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</si>
  <si>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</si>
  <si>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</si>
  <si>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</si>
  <si>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</si>
  <si>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</si>
  <si>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</si>
  <si>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</si>
  <si>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</si>
  <si>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</si>
  <si>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</si>
  <si>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</si>
  <si>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</si>
  <si>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</si>
  <si>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</si>
  <si>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</si>
  <si>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</si>
  <si>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</si>
  <si>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</si>
  <si>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</si>
  <si>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</si>
  <si>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</si>
  <si>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</si>
  <si>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</si>
  <si>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</si>
  <si>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</si>
  <si>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</si>
  <si>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</si>
  <si>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</si>
  <si>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</si>
  <si>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</si>
  <si>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</si>
  <si>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</si>
  <si>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</si>
  <si>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</si>
  <si>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</si>
  <si>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</si>
  <si>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</si>
  <si>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</si>
  <si>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</si>
  <si>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</si>
  <si>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</si>
  <si>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</si>
  <si>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</si>
  <si>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</si>
  <si>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</si>
  <si>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</si>
  <si>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</si>
  <si>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</si>
  <si>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</si>
  <si>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</si>
  <si>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</si>
  <si>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</si>
  <si>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</si>
  <si>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</si>
  <si>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</si>
  <si>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</si>
  <si>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</si>
  <si>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</si>
  <si>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</si>
  <si>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</si>
  <si>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</si>
  <si>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</si>
  <si>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</si>
  <si>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</si>
  <si>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</si>
  <si>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</si>
  <si>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</si>
  <si>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</si>
  <si>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</si>
  <si>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</si>
  <si>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</si>
  <si>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</si>
  <si>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</si>
  <si>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</si>
  <si>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</si>
  <si>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</si>
  <si>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</si>
  <si>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</si>
  <si>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</si>
  <si>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</si>
  <si>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</si>
  <si>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</si>
  <si>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</si>
  <si>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</si>
  <si>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</si>
  <si>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</si>
  <si>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</si>
  <si>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</si>
  <si>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</si>
  <si>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</si>
  <si>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</si>
  <si>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</si>
  <si>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</si>
  <si>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</si>
  <si>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</si>
  <si>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</si>
  <si>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</si>
  <si>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</si>
  <si>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</si>
  <si>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</si>
  <si>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</si>
  <si>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</si>
  <si>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</si>
  <si>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</si>
  <si>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</si>
  <si>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</si>
  <si>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</si>
  <si>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</si>
  <si>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</si>
  <si>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</si>
  <si>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</si>
  <si>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</si>
  <si>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</si>
  <si>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</si>
  <si>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</si>
  <si>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</si>
  <si>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</si>
  <si>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</si>
  <si>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</si>
  <si>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</si>
  <si>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</si>
  <si>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</si>
  <si>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</si>
  <si>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</si>
  <si>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</si>
  <si>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</si>
  <si>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</si>
  <si>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</si>
  <si>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</si>
  <si>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</si>
  <si>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</si>
  <si>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</si>
  <si>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</si>
  <si>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</si>
  <si>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</si>
  <si>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</si>
  <si>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</si>
  <si>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</si>
  <si>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</si>
  <si>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</si>
  <si>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</si>
  <si>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</si>
  <si>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</si>
  <si>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</si>
  <si>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</si>
  <si>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</si>
  <si>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</si>
  <si>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</si>
  <si>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</si>
  <si>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</si>
  <si>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</si>
  <si>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</si>
  <si>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</si>
  <si>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</si>
  <si>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</si>
  <si>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</si>
  <si>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</si>
  <si>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</si>
  <si>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</si>
  <si>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</si>
  <si>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</si>
  <si>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</si>
  <si>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</si>
  <si>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</si>
  <si>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</si>
  <si>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</si>
  <si>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</si>
  <si>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</si>
  <si>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</si>
  <si>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</si>
  <si>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</si>
  <si>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</si>
  <si>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</si>
  <si>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</si>
  <si>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</si>
  <si>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</si>
  <si>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</si>
  <si>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</si>
  <si>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</si>
  <si>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</si>
  <si>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</si>
  <si>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</si>
  <si>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</si>
  <si>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</si>
  <si>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</si>
  <si>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</si>
  <si>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</si>
  <si>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</si>
  <si>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</si>
  <si>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</si>
  <si>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</si>
  <si>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</si>
  <si>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</si>
  <si>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</si>
  <si>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</si>
  <si>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</si>
  <si>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</si>
  <si>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</si>
  <si>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</si>
  <si>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</si>
  <si>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</si>
  <si>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</si>
  <si>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</si>
  <si>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</si>
  <si>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</si>
  <si>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</si>
  <si>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</si>
  <si>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</si>
  <si>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</si>
  <si>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</si>
  <si>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</si>
  <si>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</si>
  <si>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</si>
  <si>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</si>
  <si>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</si>
  <si>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</si>
  <si>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</si>
  <si>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</si>
  <si>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</si>
  <si>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</si>
  <si>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</si>
  <si>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</si>
  <si>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</si>
  <si>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</si>
  <si>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</si>
  <si>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</si>
  <si>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</si>
  <si>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</si>
  <si>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</si>
  <si>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</si>
  <si>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</si>
  <si>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</si>
  <si>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</si>
  <si>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</si>
  <si>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</si>
  <si>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</si>
  <si>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</si>
  <si>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</si>
  <si>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</si>
  <si>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</si>
  <si>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</si>
  <si>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</si>
  <si>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</si>
  <si>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</si>
  <si>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</si>
  <si>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</si>
  <si>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</si>
  <si>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</si>
  <si>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</si>
  <si>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</si>
  <si>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</si>
  <si>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</si>
  <si>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</si>
  <si>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</si>
  <si>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</si>
  <si>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</si>
  <si>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</si>
  <si>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</si>
  <si>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</si>
  <si>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</si>
  <si>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</si>
  <si>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</si>
  <si>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</si>
  <si>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</si>
  <si>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</si>
  <si>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</si>
  <si>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</si>
  <si>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</si>
  <si>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</si>
  <si>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</si>
  <si>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</si>
  <si>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</si>
  <si>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</si>
  <si>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</si>
  <si>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</si>
  <si>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</si>
  <si>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</si>
  <si>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</si>
  <si>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</si>
  <si>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</si>
  <si>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</si>
  <si>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</si>
  <si>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</si>
  <si>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</si>
  <si>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</si>
  <si>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</si>
  <si>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</si>
  <si>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</si>
  <si>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</si>
  <si>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</si>
  <si>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</si>
  <si>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</si>
  <si>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</si>
  <si>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</si>
  <si>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</si>
  <si>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</si>
  <si>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</si>
  <si>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</si>
  <si>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</si>
  <si>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</si>
  <si>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</si>
  <si>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</si>
  <si>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</si>
  <si>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</si>
  <si>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</si>
  <si>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</si>
  <si>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</si>
  <si>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</si>
  <si>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</si>
  <si>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</si>
  <si>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</si>
  <si>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</si>
  <si>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</si>
  <si>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</si>
  <si>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</si>
  <si>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</si>
  <si>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</si>
  <si>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</si>
  <si>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</si>
  <si>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</si>
  <si>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</si>
  <si>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</si>
  <si>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</si>
  <si>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</si>
  <si>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</si>
  <si>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</si>
  <si>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</si>
  <si>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</si>
  <si>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</si>
  <si>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</si>
  <si>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</si>
  <si>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</si>
  <si>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</si>
  <si>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</si>
  <si>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</si>
  <si>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</si>
  <si>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</si>
  <si>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</si>
  <si>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</si>
  <si>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</si>
  <si>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</si>
  <si>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</si>
  <si>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</si>
  <si>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</si>
  <si>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</si>
  <si>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</si>
  <si>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</si>
  <si>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</si>
  <si>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</si>
  <si>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</si>
  <si>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</si>
  <si>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</si>
  <si>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</si>
  <si>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</si>
  <si>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</si>
  <si>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</si>
  <si>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</si>
  <si>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</si>
  <si>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</si>
  <si>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</si>
  <si>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</si>
  <si>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</si>
  <si>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</si>
  <si>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</si>
  <si>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</si>
  <si>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</si>
  <si>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</si>
  <si>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</si>
  <si>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</si>
  <si>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</si>
  <si>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</si>
  <si>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</si>
  <si>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</si>
  <si>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</si>
  <si>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</si>
  <si>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</si>
  <si>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</si>
  <si>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</si>
  <si>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</si>
  <si>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</si>
  <si>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</si>
  <si>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</si>
  <si>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</si>
  <si>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</si>
  <si>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</si>
  <si>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</si>
  <si>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</si>
  <si>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</si>
  <si>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</si>
  <si>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</si>
  <si>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</si>
  <si>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</si>
  <si>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</si>
  <si>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</si>
  <si>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</si>
  <si>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</si>
  <si>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</si>
  <si>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</si>
  <si>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</si>
  <si>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</si>
  <si>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</si>
  <si>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</si>
  <si>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</si>
  <si>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</si>
  <si>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</si>
  <si>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</si>
  <si>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</si>
  <si>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</si>
  <si>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</si>
  <si>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</si>
  <si>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</si>
  <si>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</si>
  <si>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</si>
  <si>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</si>
  <si>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</si>
  <si>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</si>
  <si>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</si>
  <si>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</si>
  <si>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</si>
  <si>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</si>
  <si>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</si>
  <si>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</si>
  <si>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</si>
  <si>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</si>
  <si>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</si>
  <si>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</si>
  <si>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</si>
  <si>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</si>
  <si>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</si>
  <si>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</si>
  <si>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</si>
  <si>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</si>
  <si>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</si>
  <si>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</si>
  <si>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</si>
  <si>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</si>
  <si>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</si>
  <si>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</si>
  <si>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</si>
  <si>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</si>
  <si>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</si>
  <si>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</si>
  <si>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</si>
  <si>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</si>
  <si>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</si>
  <si>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</si>
  <si>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</si>
  <si>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</si>
  <si>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</si>
  <si>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</si>
  <si>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</si>
  <si>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</si>
  <si>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</si>
  <si>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</si>
  <si>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</si>
  <si>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</si>
  <si>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</si>
  <si>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</si>
  <si>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</si>
  <si>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</si>
  <si>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</si>
  <si>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</si>
  <si>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</si>
  <si>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</si>
  <si>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</si>
  <si>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</si>
  <si>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</si>
  <si>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</si>
  <si>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</si>
  <si>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</si>
  <si>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</si>
  <si>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</si>
  <si>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</si>
  <si>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</si>
  <si>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</si>
  <si>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</si>
  <si>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</si>
  <si>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</si>
  <si>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</si>
  <si>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</si>
  <si>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</si>
  <si>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</si>
  <si>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</si>
  <si>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</si>
  <si>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</si>
  <si>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</si>
  <si>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</si>
  <si>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</si>
  <si>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</si>
  <si>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</si>
  <si>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</si>
  <si>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</si>
  <si>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</si>
  <si>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</si>
  <si>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</si>
  <si>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</si>
  <si>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</si>
  <si>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</si>
  <si>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</si>
  <si>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</si>
  <si>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</si>
  <si>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</si>
  <si>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</si>
  <si>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</si>
  <si>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</si>
  <si>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</si>
  <si>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</si>
  <si>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</si>
  <si>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</si>
  <si>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</si>
  <si>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</si>
  <si>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</si>
  <si>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</si>
  <si>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</si>
  <si>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</si>
  <si>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</si>
  <si>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</si>
  <si>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</si>
  <si>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</si>
  <si>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</si>
  <si>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</si>
  <si>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</si>
  <si>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</si>
  <si>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</si>
  <si>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</si>
  <si>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</si>
  <si>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</si>
  <si>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</si>
  <si>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</si>
  <si>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</si>
  <si>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</si>
  <si>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</si>
  <si>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</si>
  <si>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</si>
  <si>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</si>
  <si>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</si>
  <si>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</si>
  <si>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</si>
  <si>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</si>
  <si>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</si>
  <si>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</si>
  <si>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</si>
  <si>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</si>
  <si>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</si>
  <si>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</si>
  <si>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</si>
  <si>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</si>
  <si>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</si>
  <si>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</si>
  <si>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</si>
  <si>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</si>
  <si>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</si>
  <si>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</si>
  <si>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</si>
  <si>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</si>
  <si>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</si>
  <si>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</si>
  <si>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</si>
  <si>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</si>
  <si>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</si>
  <si>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</si>
  <si>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</si>
  <si>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</si>
  <si>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</si>
  <si>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</si>
  <si>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</si>
  <si>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</si>
  <si>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</si>
  <si>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</si>
  <si>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</si>
  <si>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</si>
  <si>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</si>
  <si>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</si>
  <si>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</si>
  <si>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</si>
  <si>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</si>
  <si>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</si>
  <si>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</si>
  <si>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</si>
  <si>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</si>
  <si>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</si>
  <si>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</si>
  <si>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</si>
  <si>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</si>
  <si>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</si>
  <si>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</si>
  <si>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</si>
  <si>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</si>
  <si>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</si>
  <si>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</si>
  <si>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</si>
  <si>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</si>
  <si>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</si>
  <si>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</si>
  <si>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</si>
  <si>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</si>
  <si>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</si>
  <si>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</si>
  <si>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</si>
  <si>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</si>
  <si>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</si>
  <si>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</si>
  <si>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</si>
  <si>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</si>
  <si>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</si>
  <si>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</si>
  <si>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</si>
  <si>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</si>
  <si>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</si>
  <si>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</si>
  <si>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</si>
  <si>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</si>
  <si>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</si>
  <si>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</si>
  <si>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</si>
  <si>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</si>
  <si>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</si>
  <si>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</si>
  <si>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</si>
  <si>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</si>
  <si>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</si>
  <si>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</si>
  <si>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</si>
  <si>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</si>
  <si>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</si>
  <si>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</si>
  <si>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</si>
  <si>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</si>
  <si>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</si>
  <si>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</si>
  <si>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</si>
  <si>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</si>
  <si>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</si>
  <si>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</si>
  <si>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</si>
  <si>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</si>
  <si>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</si>
  <si>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</si>
  <si>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</si>
  <si>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</si>
  <si>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</si>
  <si>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</si>
  <si>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</si>
  <si>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</si>
  <si>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</si>
  <si>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</si>
  <si>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</si>
  <si>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</si>
  <si>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</si>
  <si>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</si>
  <si>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</si>
  <si>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</si>
  <si>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</si>
  <si>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</si>
  <si>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</si>
  <si>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</si>
  <si>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</si>
  <si>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</si>
  <si>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</si>
  <si>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</si>
  <si>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</si>
  <si>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</si>
  <si>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</si>
  <si>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</si>
  <si>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</si>
  <si>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</si>
  <si>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</si>
  <si>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</si>
  <si>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</si>
  <si>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</si>
  <si>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</si>
  <si>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</si>
  <si>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</si>
  <si>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</si>
  <si>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</si>
  <si>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</si>
  <si>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</si>
  <si>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</si>
  <si>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</si>
  <si>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</si>
  <si>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</si>
  <si>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</si>
  <si>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</si>
  <si>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</si>
  <si>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</si>
  <si>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</si>
  <si>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</si>
  <si>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</si>
  <si>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</si>
  <si>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</si>
  <si>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</si>
  <si>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</si>
  <si>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</si>
  <si>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</si>
  <si>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</si>
  <si>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</si>
  <si>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</si>
  <si>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</si>
  <si>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</si>
  <si>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</si>
  <si>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</si>
  <si>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</si>
  <si>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</si>
  <si>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</si>
  <si>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</si>
  <si>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</si>
  <si>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</si>
  <si>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</si>
  <si>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</si>
  <si>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</si>
  <si>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</si>
  <si>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</si>
  <si>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</si>
  <si>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</si>
  <si>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</si>
  <si>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</si>
  <si>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</si>
  <si>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</si>
  <si>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</si>
  <si>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</si>
  <si>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</si>
  <si>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</si>
  <si>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</si>
  <si>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</si>
  <si>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</si>
  <si>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</si>
  <si>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</si>
  <si>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</si>
  <si>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</si>
  <si>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</si>
  <si>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</si>
  <si>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</si>
  <si>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</si>
  <si>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</si>
  <si>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</si>
  <si>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</si>
  <si>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</si>
  <si>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</si>
  <si>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</si>
  <si>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</si>
  <si>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</si>
  <si>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</si>
  <si>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</si>
  <si>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</si>
  <si>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</si>
  <si>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</si>
  <si>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</si>
  <si>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</si>
  <si>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</si>
  <si>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</si>
  <si>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</si>
  <si>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</si>
  <si>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</si>
  <si>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</si>
  <si>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</si>
  <si>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</si>
  <si>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</si>
  <si>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</si>
  <si>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</si>
  <si>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</si>
  <si>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</si>
  <si>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</si>
  <si>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</si>
  <si>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</si>
  <si>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</si>
  <si>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</si>
  <si>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</si>
  <si>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</si>
  <si>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</si>
  <si>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</si>
  <si>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</si>
  <si>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</si>
  <si>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</si>
  <si>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</si>
  <si>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</si>
  <si>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</si>
  <si>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</si>
  <si>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</si>
  <si>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</si>
  <si>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</si>
  <si>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</si>
  <si>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</si>
  <si>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</si>
  <si>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</si>
  <si>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</si>
  <si>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</si>
  <si>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</si>
  <si>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</si>
  <si>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</si>
  <si>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</si>
  <si>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</si>
  <si>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</si>
  <si>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</si>
  <si>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</si>
  <si>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</si>
  <si>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</si>
  <si>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</si>
  <si>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</si>
  <si>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</si>
  <si>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</si>
  <si>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</si>
  <si>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</si>
  <si>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</si>
  <si>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</si>
  <si>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</si>
  <si>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</si>
  <si>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</si>
  <si>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</si>
  <si>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</si>
  <si>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</si>
  <si>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</si>
  <si>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</si>
  <si>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</si>
  <si>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</si>
  <si>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</si>
  <si>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</si>
  <si>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</si>
  <si>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</si>
  <si>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</si>
  <si>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</si>
  <si>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</si>
  <si>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</si>
  <si>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</si>
  <si>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</si>
  <si>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</si>
  <si>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</si>
  <si>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</si>
  <si>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</si>
  <si>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</si>
  <si>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</si>
  <si>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</si>
  <si>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</si>
  <si>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</si>
  <si>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</si>
  <si>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</si>
  <si>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</si>
  <si>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</si>
  <si>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</si>
  <si>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</si>
  <si>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</si>
  <si>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</si>
  <si>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</si>
  <si>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</si>
  <si>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</si>
  <si>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</si>
  <si>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</si>
  <si>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</si>
  <si>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</si>
  <si>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</si>
  <si>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</si>
  <si>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</si>
  <si>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</si>
  <si>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</si>
  <si>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</si>
  <si>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</si>
  <si>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</si>
  <si>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</si>
  <si>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</si>
  <si>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</si>
  <si>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</si>
  <si>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</si>
  <si>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</si>
  <si>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</si>
  <si>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</si>
  <si>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</si>
  <si>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</si>
  <si>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</si>
  <si>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</si>
  <si>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</si>
  <si>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</si>
  <si>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</si>
  <si>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</si>
  <si>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</si>
  <si>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</si>
  <si>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</si>
  <si>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</si>
  <si>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</si>
  <si>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</si>
  <si>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</si>
  <si>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</si>
  <si>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</si>
  <si>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</si>
  <si>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</si>
  <si>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</si>
  <si>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</si>
  <si>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</si>
  <si>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</si>
  <si>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</si>
  <si>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</si>
  <si>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</si>
  <si>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</si>
  <si>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</si>
  <si>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</si>
  <si>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</si>
  <si>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</si>
  <si>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</si>
  <si>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</si>
  <si>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</si>
  <si>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</si>
  <si>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</si>
  <si>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</si>
  <si>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</si>
  <si>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</si>
  <si>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</si>
  <si>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</si>
  <si>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</si>
  <si>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</si>
  <si>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</si>
  <si>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</si>
  <si>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</si>
  <si>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</si>
  <si>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</si>
  <si>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</si>
  <si>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</si>
  <si>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</si>
  <si>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</si>
  <si>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</si>
  <si>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</si>
  <si>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</si>
  <si>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</si>
  <si>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</si>
  <si>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</si>
  <si>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</si>
  <si>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</si>
  <si>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</si>
  <si>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</si>
  <si>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</si>
  <si>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</si>
  <si>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</si>
  <si>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</si>
  <si>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</si>
  <si>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</si>
  <si>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</si>
  <si>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</si>
  <si>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</si>
  <si>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</si>
  <si>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</si>
  <si>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</si>
  <si>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</si>
  <si>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</si>
  <si>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</si>
  <si>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</si>
  <si>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</si>
  <si>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</si>
  <si>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</si>
  <si>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</si>
  <si>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</si>
  <si>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</si>
  <si>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</si>
  <si>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</si>
  <si>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</si>
  <si>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</si>
  <si>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</si>
  <si>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</si>
  <si>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</si>
  <si>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</si>
  <si>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</si>
  <si>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</si>
  <si>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</si>
  <si>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</si>
  <si>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</si>
  <si>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</si>
  <si>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</si>
  <si>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</si>
  <si>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</si>
  <si>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</si>
  <si>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</si>
  <si>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</si>
  <si>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</si>
  <si>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</si>
  <si>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</si>
  <si>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</si>
  <si>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</si>
  <si>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</si>
  <si>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</si>
  <si>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</si>
  <si>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</si>
  <si>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</si>
  <si>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</si>
  <si>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</si>
  <si>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</si>
  <si>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</si>
  <si>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</si>
  <si>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</si>
  <si>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</si>
  <si>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</si>
  <si>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</si>
  <si>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</si>
  <si>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</si>
  <si>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</si>
  <si>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</si>
  <si>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</si>
  <si>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</si>
  <si>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</si>
  <si>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</si>
  <si>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</si>
  <si>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</si>
  <si>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</si>
  <si>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</si>
  <si>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</si>
  <si>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</si>
  <si>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</si>
  <si>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</si>
  <si>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</si>
  <si>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</si>
  <si>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</si>
  <si>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</si>
  <si>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</si>
  <si>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</si>
  <si>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</si>
  <si>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</si>
  <si>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</si>
  <si>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</si>
  <si>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</si>
  <si>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</si>
  <si>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</si>
  <si>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</si>
  <si>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</si>
  <si>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</si>
  <si>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</si>
  <si>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</si>
  <si>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</si>
  <si>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</si>
  <si>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</si>
  <si>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</si>
  <si>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</si>
  <si>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</si>
  <si>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</si>
  <si>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</si>
  <si>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</si>
  <si>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</si>
  <si>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</si>
  <si>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</si>
  <si>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</si>
  <si>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</si>
  <si>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</si>
  <si>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</si>
  <si>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</si>
  <si>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</si>
  <si>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</si>
  <si>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</si>
  <si>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</si>
  <si>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</si>
  <si>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</si>
  <si>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</si>
  <si>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</si>
  <si>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</si>
  <si>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</si>
  <si>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</si>
  <si>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</si>
  <si>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</si>
  <si>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</si>
  <si>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</si>
  <si>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</si>
  <si>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</si>
  <si>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</si>
  <si>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</si>
  <si>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</si>
  <si>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</si>
  <si>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</si>
  <si>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</si>
  <si>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</si>
  <si>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</si>
  <si>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</si>
  <si>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</si>
  <si>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</si>
  <si>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</si>
  <si>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</si>
  <si>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</si>
  <si>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</si>
  <si>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</si>
  <si>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</si>
  <si>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</si>
  <si>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</si>
  <si>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</si>
  <si>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</si>
  <si>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</si>
  <si>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</si>
  <si>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</si>
  <si>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</si>
  <si>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</si>
  <si>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</si>
  <si>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</si>
  <si>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</si>
  <si>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</si>
  <si>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</si>
  <si>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</si>
  <si>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</si>
  <si>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</si>
  <si>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</si>
  <si>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</si>
  <si>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</si>
  <si>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</si>
  <si>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</si>
  <si>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</si>
  <si>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</si>
  <si>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</si>
  <si>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</si>
  <si>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</si>
  <si>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</si>
  <si>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</si>
  <si>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</si>
  <si>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</si>
  <si>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</si>
  <si>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</si>
  <si>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</si>
  <si>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</si>
  <si>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</si>
  <si>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</si>
  <si>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</si>
  <si>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</si>
  <si>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</si>
  <si>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</si>
  <si>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</si>
  <si>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</si>
  <si>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</si>
  <si>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</si>
  <si>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</si>
  <si>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</si>
  <si>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</si>
  <si>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</si>
  <si>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</si>
  <si>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</si>
  <si>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</si>
  <si>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</si>
  <si>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</si>
  <si>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</si>
  <si>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</si>
  <si>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</si>
  <si>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</si>
  <si>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</si>
  <si>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</si>
  <si>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</si>
  <si>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</si>
  <si>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</si>
  <si>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</si>
  <si>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</si>
  <si>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</si>
  <si>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</si>
  <si>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</si>
  <si>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</si>
  <si>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</si>
  <si>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</si>
  <si>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</si>
  <si>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</si>
  <si>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</si>
  <si>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</si>
  <si>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</si>
  <si>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</si>
  <si>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</si>
  <si>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</si>
  <si>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</si>
  <si>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</si>
  <si>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</si>
  <si>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</si>
  <si>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</si>
  <si>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</si>
  <si>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</si>
  <si>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</si>
  <si>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</si>
  <si>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</si>
  <si>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</si>
  <si>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</si>
  <si>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</si>
  <si>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</si>
  <si>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</si>
  <si>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</si>
  <si>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</si>
  <si>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</si>
  <si>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</si>
  <si>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</si>
  <si>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</si>
  <si>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</si>
  <si>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</si>
  <si>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</si>
  <si>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</si>
  <si>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</si>
  <si>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</si>
  <si>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</si>
  <si>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</si>
  <si>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</si>
  <si>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</si>
  <si>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</si>
  <si>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</si>
  <si>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</si>
  <si>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</si>
  <si>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</si>
  <si>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</si>
  <si>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</si>
  <si>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</si>
  <si>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</si>
  <si>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</si>
  <si>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</si>
  <si>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</si>
  <si>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</si>
  <si>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</si>
  <si>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</si>
  <si>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</si>
  <si>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</si>
  <si>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</si>
  <si>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</si>
  <si>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</si>
  <si>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</si>
  <si>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</si>
  <si>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</si>
  <si>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</si>
  <si>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</si>
  <si>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</si>
  <si>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</si>
  <si>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</si>
  <si>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</si>
  <si>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</si>
  <si>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</si>
  <si>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</si>
  <si>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</si>
  <si>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</si>
  <si>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</si>
  <si>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</si>
  <si>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</si>
  <si>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</si>
  <si>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</si>
  <si>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</si>
  <si>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</si>
  <si>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</si>
  <si>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</si>
  <si>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</si>
  <si>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</si>
  <si>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</si>
  <si>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</si>
  <si>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</si>
  <si>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</si>
  <si>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</si>
  <si>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</si>
  <si>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</si>
  <si>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</si>
  <si>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</si>
  <si>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</si>
  <si>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</si>
  <si>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</si>
  <si>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</si>
  <si>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</si>
  <si>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</si>
  <si>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</si>
  <si>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</si>
  <si>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</si>
  <si>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</si>
  <si>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</si>
  <si>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</si>
  <si>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</si>
  <si>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</si>
  <si>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</si>
  <si>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</si>
  <si>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</si>
  <si>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</si>
  <si>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</si>
  <si>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</si>
  <si>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</si>
  <si>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</si>
  <si>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</si>
  <si>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</si>
  <si>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</si>
  <si>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</si>
  <si>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</si>
  <si>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</si>
  <si>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</si>
  <si>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</si>
  <si>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</si>
  <si>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</si>
  <si>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</si>
  <si>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</si>
  <si>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</si>
  <si>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</si>
  <si>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</si>
  <si>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</si>
  <si>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</si>
  <si>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</si>
  <si>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</si>
  <si>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</si>
  <si>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</si>
  <si>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</si>
  <si>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</si>
  <si>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</si>
  <si>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</si>
  <si>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</si>
  <si>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</si>
  <si>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</si>
  <si>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</si>
  <si>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</si>
  <si>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</si>
  <si>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</si>
  <si>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</si>
  <si>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</si>
  <si>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</si>
  <si>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</si>
  <si>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</si>
  <si>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</si>
  <si>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</si>
  <si>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</si>
  <si>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</si>
  <si>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</si>
  <si>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</si>
  <si>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</si>
  <si>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</si>
  <si>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</si>
  <si>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</si>
  <si>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</si>
  <si>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</si>
  <si>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</si>
  <si>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</si>
  <si>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</si>
  <si>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</si>
  <si>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</si>
  <si>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</si>
  <si>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</si>
  <si>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</si>
  <si>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</si>
  <si>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</si>
  <si>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</si>
  <si>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</si>
  <si>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</si>
  <si>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</si>
  <si>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</si>
  <si>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</si>
  <si>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</si>
  <si>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</si>
  <si>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</si>
  <si>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</si>
  <si>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</si>
  <si>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</si>
  <si>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</si>
  <si>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</si>
  <si>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</si>
  <si>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</si>
  <si>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</si>
  <si>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</si>
  <si>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</si>
  <si>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</si>
  <si>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</si>
  <si>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</si>
  <si>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</si>
  <si>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</si>
  <si>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</si>
  <si>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</si>
  <si>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</si>
  <si>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</si>
  <si>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</si>
  <si>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</si>
  <si>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</si>
  <si>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</si>
  <si>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</si>
  <si>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</si>
  <si>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</si>
  <si>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</si>
  <si>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</si>
  <si>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</si>
  <si>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</si>
  <si>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</si>
  <si>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</si>
  <si>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</si>
  <si>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</si>
  <si>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</si>
  <si>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</si>
  <si>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</si>
  <si>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</si>
  <si>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</si>
  <si>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</si>
  <si>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</si>
  <si>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</si>
  <si>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</si>
  <si>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</si>
  <si>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</si>
  <si>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</si>
  <si>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</si>
  <si>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</si>
  <si>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</si>
  <si>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</si>
  <si>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</si>
  <si>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</si>
  <si>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</si>
  <si>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</si>
  <si>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</si>
  <si>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</si>
  <si>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</si>
  <si>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</si>
  <si>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</si>
  <si>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</si>
  <si>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</si>
  <si>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</si>
  <si>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</si>
  <si>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</si>
  <si>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</si>
  <si>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</si>
  <si>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</si>
  <si>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</si>
  <si>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</si>
  <si>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</si>
  <si>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</si>
  <si>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</si>
  <si>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</si>
  <si>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</si>
  <si>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</si>
  <si>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</si>
  <si>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</si>
  <si>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</si>
  <si>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</si>
  <si>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</si>
  <si>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</si>
  <si>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</si>
  <si>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</si>
  <si>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</si>
  <si>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</si>
  <si>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</si>
  <si>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</si>
  <si>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</si>
  <si>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</si>
  <si>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</si>
  <si>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</si>
  <si>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</si>
  <si>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</si>
  <si>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</si>
  <si>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</si>
  <si>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</si>
  <si>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</si>
  <si>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</si>
  <si>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</si>
  <si>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</si>
  <si>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</si>
  <si>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</si>
  <si>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</si>
  <si>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</si>
  <si>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</si>
  <si>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</si>
  <si>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</si>
  <si>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</si>
  <si>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</si>
  <si>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</si>
  <si>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</si>
  <si>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</si>
  <si>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</si>
  <si>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</si>
  <si>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</si>
  <si>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</si>
  <si>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</si>
  <si>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</si>
  <si>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</si>
  <si>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</si>
  <si>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</si>
  <si>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</si>
  <si>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</si>
  <si>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</si>
  <si>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</si>
  <si>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</si>
  <si>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</si>
  <si>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</si>
  <si>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</si>
  <si>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</si>
  <si>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</si>
  <si>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</si>
  <si>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</si>
  <si>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</si>
  <si>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</si>
  <si>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</si>
  <si>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</si>
  <si>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</si>
  <si>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</si>
  <si>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</si>
  <si>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</si>
  <si>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</si>
  <si>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</si>
  <si>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</si>
  <si>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</si>
  <si>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</si>
  <si>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</si>
  <si>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</si>
  <si>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</si>
  <si>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</si>
  <si>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</si>
  <si>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</si>
  <si>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</si>
  <si>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</si>
  <si>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</si>
  <si>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</si>
  <si>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</si>
  <si>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</si>
  <si>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</si>
  <si>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</si>
  <si>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</si>
  <si>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</si>
  <si>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</si>
  <si>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</si>
  <si>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</si>
  <si>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</si>
  <si>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</si>
  <si>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</si>
  <si>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</si>
  <si>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</si>
  <si>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</si>
  <si>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</si>
  <si>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</si>
  <si>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</si>
  <si>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</si>
  <si>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</si>
  <si>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</si>
  <si>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</si>
  <si>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</si>
  <si>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</si>
  <si>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</si>
  <si>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</si>
  <si>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</si>
  <si>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</si>
  <si>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</si>
  <si>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</si>
  <si>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</si>
  <si>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</si>
  <si>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</si>
  <si>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</si>
  <si>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</si>
  <si>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</si>
  <si>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</si>
  <si>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</si>
  <si>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</si>
  <si>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</si>
  <si>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</si>
  <si>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</si>
  <si>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</si>
  <si>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</si>
  <si>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</si>
  <si>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</si>
  <si>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</si>
  <si>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</si>
  <si>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</si>
  <si>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</si>
  <si>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</si>
  <si>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</si>
  <si>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</si>
  <si>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</si>
  <si>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</si>
  <si>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</si>
  <si>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</si>
  <si>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</si>
  <si>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</si>
  <si>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</si>
  <si>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</si>
  <si>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</si>
  <si>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</si>
  <si>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</si>
  <si>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</si>
  <si>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</si>
  <si>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</si>
  <si>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</si>
  <si>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</si>
  <si>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</si>
  <si>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</si>
  <si>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</si>
  <si>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</si>
  <si>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</si>
  <si>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</si>
  <si>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</si>
  <si>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</si>
  <si>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</si>
  <si>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</si>
  <si>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</si>
  <si>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</si>
  <si>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</si>
  <si>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</si>
  <si>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</si>
  <si>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</si>
  <si>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</si>
  <si>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</si>
  <si>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</si>
  <si>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</si>
  <si>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</si>
  <si>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</si>
  <si>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</si>
  <si>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</si>
  <si>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</si>
  <si>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</si>
  <si>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</si>
  <si>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</si>
  <si>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</si>
  <si>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</si>
  <si>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</si>
  <si>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</si>
  <si>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</si>
  <si>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</si>
  <si>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</si>
  <si>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</si>
  <si>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</si>
  <si>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</si>
  <si>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</si>
  <si>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</si>
  <si>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</si>
  <si>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</si>
  <si>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</si>
  <si>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</si>
  <si>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</si>
  <si>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</si>
  <si>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</si>
  <si>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</si>
  <si>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</si>
  <si>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</si>
  <si>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</si>
  <si>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</si>
  <si>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</si>
  <si>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</si>
  <si>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</si>
  <si>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</si>
  <si>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</si>
  <si>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</si>
  <si>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</si>
  <si>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</si>
  <si>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</si>
  <si>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</si>
  <si>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</si>
  <si>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</si>
  <si>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</si>
  <si>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</si>
  <si>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</si>
  <si>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</si>
  <si>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</si>
  <si>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</si>
  <si>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</si>
  <si>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</si>
  <si>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</si>
  <si>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</si>
  <si>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</si>
  <si>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</si>
  <si>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</si>
  <si>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</si>
  <si>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</si>
  <si>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</si>
  <si>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</si>
  <si>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</si>
  <si>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</si>
  <si>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</si>
  <si>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</si>
  <si>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</si>
  <si>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</si>
  <si>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</si>
  <si>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</si>
  <si>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</si>
  <si>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</si>
  <si>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</si>
  <si>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</si>
  <si>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</si>
  <si>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</si>
  <si>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</si>
  <si>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</si>
  <si>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</si>
  <si>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</si>
  <si>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</si>
  <si>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</si>
  <si>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</si>
  <si>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</si>
  <si>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</si>
  <si>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</si>
  <si>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</si>
  <si>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</si>
  <si>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</si>
  <si>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</si>
  <si>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</si>
  <si>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</si>
  <si>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</si>
  <si>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</si>
  <si>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</si>
  <si>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</si>
  <si>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</si>
  <si>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</si>
  <si>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</si>
  <si>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</si>
  <si>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</si>
  <si>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</si>
  <si>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</si>
  <si>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</si>
  <si>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</si>
  <si>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</si>
  <si>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</si>
  <si>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</si>
  <si>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</si>
  <si>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</si>
  <si>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</si>
  <si>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</si>
  <si>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</si>
  <si>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</si>
  <si>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</si>
  <si>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</si>
  <si>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</si>
  <si>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</si>
  <si>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</si>
  <si>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</si>
  <si>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</si>
  <si>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</si>
  <si>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</si>
  <si>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</si>
  <si>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</si>
  <si>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</si>
  <si>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</si>
  <si>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</si>
  <si>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</si>
  <si>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</si>
  <si>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</si>
  <si>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</si>
  <si>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</si>
  <si>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</si>
  <si>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</si>
  <si>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</si>
  <si>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</si>
  <si>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</si>
  <si>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</si>
  <si>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</si>
  <si>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</si>
  <si>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</si>
  <si>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</si>
  <si>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</si>
  <si>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</si>
  <si>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</si>
  <si>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</si>
  <si>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</si>
  <si>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</si>
  <si>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</si>
  <si>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</si>
  <si>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</si>
  <si>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</si>
  <si>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</si>
  <si>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</si>
  <si>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</si>
  <si>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</si>
  <si>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</si>
  <si>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</si>
  <si>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</si>
  <si>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</si>
  <si>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</si>
  <si>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</si>
  <si>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</si>
  <si>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</si>
  <si>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</si>
  <si>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</si>
  <si>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</si>
  <si>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</si>
  <si>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</si>
  <si>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</si>
  <si>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</si>
  <si>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</si>
  <si>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</si>
  <si>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</si>
  <si>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</si>
  <si>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</si>
  <si>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</si>
  <si>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</si>
  <si>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</si>
  <si>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</si>
  <si>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</si>
  <si>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</si>
  <si>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</si>
  <si>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</si>
  <si>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</si>
  <si>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</si>
  <si>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</si>
  <si>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</si>
  <si>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</si>
  <si>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</si>
  <si>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</si>
  <si>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</si>
  <si>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</si>
  <si>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</si>
  <si>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</si>
  <si>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</si>
  <si>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</si>
  <si>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</si>
  <si>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</si>
  <si>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</si>
  <si>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</si>
  <si>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</si>
  <si>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</si>
  <si>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</si>
  <si>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</si>
  <si>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</si>
  <si>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</si>
  <si>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</si>
  <si>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</si>
  <si>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</si>
  <si>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</si>
  <si>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</si>
  <si>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</si>
  <si>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</si>
  <si>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</si>
  <si>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</si>
  <si>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</si>
  <si>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</si>
  <si>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</si>
  <si>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</si>
  <si>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</si>
  <si>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</si>
  <si>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</si>
  <si>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</si>
  <si>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</si>
  <si>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</si>
  <si>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</si>
  <si>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</si>
  <si>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</si>
  <si>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</si>
  <si>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</si>
  <si>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</si>
  <si>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</si>
  <si>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</si>
  <si>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</si>
  <si>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</si>
  <si>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</si>
  <si>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</si>
  <si>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</si>
  <si>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</si>
  <si>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</si>
  <si>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</si>
  <si>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</si>
  <si>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</si>
  <si>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</si>
  <si>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</si>
  <si>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</si>
  <si>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</si>
  <si>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</si>
  <si>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</si>
  <si>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</si>
  <si>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</si>
  <si>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</si>
  <si>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</si>
  <si>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</si>
  <si>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</si>
  <si>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</si>
  <si>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</si>
  <si>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</si>
  <si>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</si>
  <si>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</si>
  <si>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</si>
  <si>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</si>
  <si>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</si>
  <si>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</si>
  <si>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</si>
  <si>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</si>
  <si>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</si>
  <si>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</si>
  <si>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</si>
  <si>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</si>
  <si>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</si>
  <si>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</si>
  <si>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</si>
  <si>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</si>
  <si>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</si>
  <si>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</si>
  <si>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</si>
  <si>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</si>
  <si>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</si>
  <si>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</si>
  <si>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</si>
  <si>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</si>
  <si>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</si>
  <si>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</si>
  <si>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</si>
  <si>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</si>
  <si>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</si>
  <si>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</si>
  <si>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</si>
  <si>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</si>
  <si>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</si>
  <si>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</si>
  <si>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</si>
  <si>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</si>
  <si>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</si>
  <si>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</si>
  <si>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</si>
  <si>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</si>
  <si>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</si>
  <si>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</si>
  <si>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</si>
  <si>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</si>
  <si>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</si>
  <si>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</si>
  <si>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</si>
  <si>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</si>
  <si>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</si>
  <si>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</si>
  <si>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</si>
  <si>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</si>
  <si>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</si>
  <si>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</si>
  <si>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</si>
  <si>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</si>
  <si>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</si>
  <si>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</si>
  <si>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</si>
  <si>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</si>
  <si>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</si>
  <si>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</si>
  <si>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</si>
  <si>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</si>
  <si>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</si>
  <si>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</si>
  <si>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</si>
  <si>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</si>
  <si>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</si>
  <si>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</si>
  <si>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</si>
  <si>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</si>
  <si>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</si>
  <si>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</si>
  <si>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</si>
  <si>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</si>
  <si>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</si>
  <si>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</si>
  <si>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</si>
  <si>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</si>
  <si>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</si>
  <si>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</si>
  <si>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</si>
  <si>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</si>
  <si>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</si>
  <si>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</si>
  <si>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</si>
  <si>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</si>
  <si>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</si>
  <si>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</si>
  <si>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</si>
  <si>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</si>
  <si>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</si>
  <si>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</si>
  <si>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</si>
  <si>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</si>
  <si>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</si>
  <si>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</si>
  <si>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</si>
  <si>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</si>
  <si>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</si>
  <si>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</si>
  <si>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</si>
  <si>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</si>
  <si>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</si>
  <si>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</si>
  <si>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</si>
  <si>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</si>
  <si>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</si>
  <si>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</si>
  <si>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</si>
  <si>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</si>
  <si>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</si>
  <si>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</si>
  <si>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</si>
  <si>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</si>
  <si>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</si>
  <si>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</si>
  <si>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</si>
  <si>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</si>
  <si>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</si>
  <si>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</si>
  <si>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</si>
  <si>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</si>
  <si>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</si>
  <si>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</si>
  <si>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</si>
  <si>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</si>
  <si>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</si>
  <si>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</si>
  <si>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</si>
  <si>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</si>
  <si>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</si>
  <si>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</si>
  <si>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</si>
  <si>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</si>
  <si>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</si>
  <si>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</si>
  <si>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</si>
  <si>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</si>
  <si>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</si>
  <si>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</si>
  <si>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</si>
  <si>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</si>
  <si>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</si>
  <si>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</si>
  <si>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</si>
  <si>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</si>
  <si>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</si>
  <si>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</si>
  <si>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</si>
  <si>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</si>
  <si>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</si>
  <si>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</si>
  <si>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</si>
  <si>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</si>
  <si>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</si>
  <si>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</si>
  <si>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</si>
  <si>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</si>
  <si>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</si>
  <si>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</si>
  <si>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</si>
  <si>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</si>
  <si>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</si>
  <si>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</si>
  <si>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</si>
  <si>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</si>
  <si>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</si>
  <si>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</si>
  <si>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</si>
  <si>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</si>
  <si>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</si>
  <si>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</si>
  <si>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</si>
  <si>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</si>
  <si>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</si>
  <si>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</si>
  <si>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</si>
  <si>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</si>
  <si>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</si>
  <si>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</si>
  <si>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</si>
  <si>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</si>
  <si>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</si>
  <si>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</si>
  <si>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</si>
  <si>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</si>
  <si>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</si>
  <si>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</si>
  <si>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</si>
  <si>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</si>
  <si>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</si>
  <si>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</si>
  <si>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</si>
  <si>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</si>
  <si>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</si>
  <si>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</si>
  <si>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</si>
  <si>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</si>
  <si>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</si>
  <si>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</si>
  <si>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</si>
  <si>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</si>
  <si>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</si>
  <si>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</si>
  <si>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</si>
  <si>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</si>
  <si>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</si>
  <si>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</si>
  <si>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</si>
  <si>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</si>
  <si>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</si>
  <si>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</si>
  <si>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</si>
  <si>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</si>
  <si>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</si>
  <si>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</si>
  <si>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</si>
  <si>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</si>
  <si>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</si>
  <si>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</si>
  <si>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</si>
  <si>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</si>
  <si>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</si>
  <si>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</si>
  <si>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</si>
  <si>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</si>
  <si>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</si>
  <si>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</si>
  <si>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</si>
  <si>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</si>
  <si>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</si>
  <si>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</si>
  <si>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</si>
  <si>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</si>
  <si>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</si>
  <si>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</si>
  <si>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</si>
  <si>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</si>
  <si>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</si>
  <si>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</si>
  <si>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</si>
  <si>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</si>
  <si>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</si>
  <si>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</si>
  <si>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</si>
  <si>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</si>
  <si>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</si>
  <si>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</si>
  <si>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</si>
  <si>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</si>
  <si>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</si>
  <si>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</si>
  <si>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</si>
  <si>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</si>
  <si>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</si>
  <si>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</si>
  <si>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</si>
  <si>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</si>
  <si>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</si>
  <si>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</si>
  <si>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</si>
  <si>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</si>
  <si>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</si>
  <si>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</si>
  <si>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</si>
  <si>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</si>
  <si>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</si>
  <si>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</si>
  <si>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</si>
  <si>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</si>
  <si>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</si>
  <si>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</si>
  <si>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</si>
  <si>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</si>
  <si>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</si>
  <si>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</si>
  <si>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</si>
  <si>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</si>
  <si>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</si>
  <si>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</si>
  <si>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</si>
  <si>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</si>
  <si>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</si>
  <si>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</si>
  <si>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</si>
  <si>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</si>
  <si>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</si>
  <si>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</si>
  <si>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</si>
  <si>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</si>
  <si>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</si>
  <si>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</si>
  <si>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</si>
  <si>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</si>
  <si>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</si>
  <si>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</si>
  <si>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</si>
  <si>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</si>
  <si>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</si>
  <si>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</si>
  <si>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</si>
  <si>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</si>
  <si>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</si>
  <si>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</si>
  <si>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</si>
  <si>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</si>
  <si>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</si>
  <si>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</si>
  <si>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</si>
  <si>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</si>
  <si>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</si>
  <si>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</si>
  <si>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</si>
  <si>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</si>
  <si>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</si>
  <si>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</si>
  <si>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</si>
  <si>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</si>
  <si>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</si>
  <si>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</si>
  <si>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</si>
  <si>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</si>
  <si>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</si>
  <si>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</si>
  <si>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</si>
  <si>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</si>
  <si>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</si>
  <si>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</si>
  <si>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</si>
  <si>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</si>
  <si>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</si>
  <si>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</si>
  <si>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</si>
  <si>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</si>
  <si>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</si>
  <si>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</si>
  <si>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</si>
  <si>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</si>
  <si>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</si>
  <si>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</si>
  <si>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</si>
  <si>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</si>
  <si>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</si>
  <si>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</si>
  <si>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</si>
  <si>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</si>
  <si>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</si>
  <si>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</si>
  <si>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</si>
  <si>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</si>
  <si>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</si>
  <si>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</si>
  <si>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</si>
  <si>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</si>
  <si>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</si>
  <si>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</si>
  <si>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</si>
  <si>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</si>
  <si>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</si>
  <si>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</si>
  <si>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</si>
  <si>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</si>
  <si>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</si>
  <si>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</si>
  <si>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</si>
  <si>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</si>
  <si>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</si>
  <si>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</si>
  <si>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</si>
  <si>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</si>
  <si>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</si>
  <si>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</si>
  <si>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</si>
  <si>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</si>
  <si>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</si>
  <si>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</si>
  <si>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</si>
  <si>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</si>
  <si>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</si>
  <si>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</si>
  <si>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</si>
  <si>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</si>
  <si>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</si>
  <si>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</si>
  <si>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</si>
  <si>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</si>
  <si>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</si>
  <si>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</si>
  <si>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</si>
  <si>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</si>
  <si>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</si>
  <si>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</si>
  <si>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</si>
  <si>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</si>
  <si>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</si>
  <si>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</si>
  <si>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</si>
  <si>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</si>
  <si>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</si>
  <si>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</si>
  <si>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</si>
  <si>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</si>
  <si>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</si>
  <si>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</si>
  <si>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</si>
  <si>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</si>
  <si>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</si>
  <si>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</si>
  <si>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</si>
  <si>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</si>
  <si>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</si>
  <si>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</si>
  <si>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</si>
  <si>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</si>
  <si>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</si>
  <si>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</si>
  <si>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</si>
  <si>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</si>
  <si>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</si>
  <si>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</si>
  <si>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</si>
  <si>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</si>
  <si>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</si>
  <si>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</si>
  <si>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</si>
  <si>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</si>
  <si>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</si>
  <si>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</si>
  <si>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</si>
  <si>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</si>
  <si>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</si>
  <si>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</si>
  <si>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</si>
  <si>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</si>
  <si>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</si>
  <si>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</si>
  <si>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</si>
  <si>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</si>
  <si>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</si>
  <si>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</si>
  <si>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</si>
  <si>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</si>
  <si>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</si>
  <si>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</si>
  <si>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</si>
  <si>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</si>
  <si>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</si>
  <si>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</si>
  <si>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</si>
  <si>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</si>
  <si>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</si>
  <si>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</si>
  <si>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</si>
  <si>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</si>
  <si>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</si>
  <si>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</si>
  <si>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</si>
  <si>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</si>
  <si>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</si>
  <si>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</si>
  <si>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</si>
  <si>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</si>
  <si>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</si>
  <si>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</si>
  <si>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</si>
  <si>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</si>
  <si>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</si>
  <si>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</si>
  <si>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</si>
  <si>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</si>
  <si>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</si>
  <si>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</si>
  <si>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</si>
  <si>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</si>
  <si>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</si>
  <si>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</si>
  <si>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</si>
  <si>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</si>
  <si>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</si>
  <si>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</si>
  <si>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</si>
  <si>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</si>
  <si>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</si>
  <si>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</si>
  <si>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</si>
  <si>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</si>
  <si>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</si>
  <si>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</si>
  <si>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</si>
  <si>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</si>
  <si>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</si>
  <si>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</si>
  <si>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</si>
  <si>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</si>
  <si>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</si>
  <si>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</si>
  <si>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</si>
  <si>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</si>
  <si>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</si>
  <si>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</si>
  <si>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</si>
  <si>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</si>
  <si>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</si>
  <si>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</si>
  <si>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</si>
  <si>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</si>
  <si>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</si>
  <si>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</si>
  <si>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</si>
  <si>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</si>
  <si>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</si>
  <si>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</si>
  <si>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</si>
  <si>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</si>
  <si>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</si>
  <si>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</si>
  <si>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</si>
  <si>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</si>
  <si>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</si>
  <si>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</si>
  <si>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</si>
  <si>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</si>
  <si>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</si>
  <si>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</si>
  <si>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</si>
  <si>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</si>
  <si>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</si>
  <si>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</si>
  <si>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</si>
  <si>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</si>
  <si>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</si>
  <si>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</si>
  <si>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</si>
  <si>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</si>
  <si>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</si>
  <si>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</si>
  <si>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</si>
  <si>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</si>
  <si>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</si>
  <si>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</si>
  <si>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</si>
  <si>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</si>
  <si>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</si>
  <si>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</si>
  <si>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</si>
  <si>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</si>
  <si>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</si>
  <si>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</si>
  <si>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</si>
  <si>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</si>
  <si>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</si>
  <si>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</si>
  <si>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</si>
  <si>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</si>
  <si>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</si>
  <si>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</si>
  <si>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</si>
  <si>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</si>
  <si>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</si>
  <si>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</si>
  <si>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</si>
  <si>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</si>
  <si>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</si>
  <si>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</si>
  <si>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</si>
  <si>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</si>
  <si>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</si>
  <si>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</si>
  <si>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</si>
  <si>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</si>
  <si>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</si>
  <si>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</si>
  <si>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</si>
  <si>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</si>
  <si>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</si>
  <si>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</si>
  <si>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</si>
  <si>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</si>
  <si>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</si>
  <si>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</si>
  <si>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</si>
  <si>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</si>
  <si>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</si>
  <si>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</si>
  <si>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</si>
  <si>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</si>
  <si>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</si>
  <si>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</si>
  <si>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</si>
  <si>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</si>
  <si>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</si>
  <si>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</si>
  <si>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</si>
  <si>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</si>
  <si>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</si>
  <si>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</si>
  <si>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</si>
  <si>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</si>
  <si>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</si>
  <si>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</si>
  <si>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</si>
  <si>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</si>
  <si>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</si>
  <si>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</si>
  <si>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</si>
  <si>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</si>
  <si>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</si>
  <si>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</si>
  <si>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</si>
  <si>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</si>
  <si>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</si>
  <si>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</si>
  <si>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</si>
  <si>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</si>
  <si>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</si>
  <si>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</si>
  <si>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</si>
  <si>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</si>
  <si>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</si>
  <si>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</si>
  <si>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</si>
  <si>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</si>
  <si>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</si>
  <si>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</si>
  <si>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</si>
  <si>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</si>
  <si>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</si>
  <si>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</si>
  <si>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</si>
  <si>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</si>
  <si>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</si>
  <si>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</si>
  <si>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</si>
  <si>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</si>
  <si>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</si>
  <si>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</si>
  <si>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</si>
  <si>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</si>
  <si>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</si>
  <si>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</si>
  <si>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</si>
  <si>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</si>
  <si>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</si>
  <si>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</si>
  <si>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</si>
  <si>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</si>
  <si>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</si>
  <si>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</si>
  <si>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</si>
  <si>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</si>
  <si>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</si>
  <si>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</si>
  <si>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</si>
  <si>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</si>
  <si>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</si>
  <si>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</si>
  <si>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</si>
  <si>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</si>
  <si>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</si>
  <si>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</si>
  <si>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</si>
  <si>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</si>
  <si>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</si>
  <si>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</si>
  <si>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</si>
  <si>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</si>
  <si>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</si>
  <si>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</si>
  <si>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</si>
  <si>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</si>
  <si>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</si>
  <si>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</si>
  <si>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</si>
  <si>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</si>
  <si>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</si>
  <si>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</si>
  <si>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</si>
  <si>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</si>
  <si>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</si>
  <si>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</si>
  <si>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</si>
  <si>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</si>
  <si>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</si>
  <si>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</si>
  <si>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</si>
  <si>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</si>
  <si>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</si>
  <si>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</si>
  <si>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</si>
  <si>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</si>
  <si>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</si>
  <si>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</si>
  <si>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</si>
  <si>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</si>
  <si>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</si>
  <si>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</si>
  <si>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</si>
  <si>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</si>
  <si>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</si>
  <si>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</si>
  <si>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</si>
  <si>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</si>
  <si>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</si>
  <si>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</si>
  <si>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</si>
  <si>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</si>
  <si>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</si>
  <si>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</si>
  <si>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</si>
  <si>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</si>
  <si>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</si>
  <si>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</si>
  <si>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</si>
  <si>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</si>
  <si>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</si>
  <si>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</si>
  <si>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</si>
  <si>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</si>
  <si>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</si>
  <si>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</si>
  <si>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</si>
  <si>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</si>
  <si>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</si>
  <si>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</si>
  <si>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</si>
  <si>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</si>
  <si>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</si>
  <si>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</si>
  <si>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</si>
  <si>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</si>
  <si>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</si>
  <si>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</si>
  <si>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</si>
  <si>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</si>
  <si>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</si>
  <si>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</si>
  <si>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</si>
  <si>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</si>
  <si>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</si>
  <si>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</si>
  <si>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</si>
  <si>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</si>
  <si>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</si>
  <si>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</si>
  <si>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</si>
  <si>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</si>
  <si>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</si>
  <si>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</si>
  <si>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</si>
  <si>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</si>
  <si>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</si>
  <si>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</si>
  <si>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</si>
  <si>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</si>
  <si>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</si>
  <si>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</si>
  <si>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</si>
  <si>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</si>
  <si>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</si>
  <si>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</si>
  <si>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</si>
  <si>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</si>
  <si>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</si>
  <si>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</si>
  <si>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</si>
  <si>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</si>
  <si>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</si>
  <si>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</si>
  <si>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</si>
  <si>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</si>
  <si>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</si>
  <si>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</si>
  <si>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</si>
  <si>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</si>
  <si>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</si>
  <si>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</si>
  <si>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</si>
  <si>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</si>
  <si>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</si>
  <si>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</si>
  <si>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</si>
  <si>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</si>
  <si>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</si>
  <si>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</si>
  <si>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</si>
  <si>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</si>
  <si>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</si>
  <si>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</si>
  <si>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</si>
  <si>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</si>
  <si>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</si>
  <si>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</si>
  <si>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</si>
  <si>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</si>
  <si>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</si>
  <si>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</si>
  <si>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</si>
  <si>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</si>
  <si>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</si>
  <si>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</si>
  <si>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</si>
  <si>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</si>
  <si>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</si>
  <si>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</si>
  <si>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</si>
  <si>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</si>
  <si>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</si>
  <si>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</si>
  <si>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</si>
  <si>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</si>
  <si>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</si>
  <si>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</si>
  <si>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</si>
  <si>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</si>
  <si>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</si>
  <si>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</si>
  <si>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</si>
  <si>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</si>
  <si>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</si>
  <si>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</si>
  <si>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</si>
  <si>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</si>
  <si>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</si>
  <si>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</si>
  <si>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</si>
  <si>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</si>
  <si>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</si>
  <si>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</si>
  <si>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</si>
  <si>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</si>
  <si>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</si>
  <si>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</si>
  <si>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</si>
  <si>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</si>
  <si>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</si>
  <si>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</si>
  <si>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</si>
  <si>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</si>
  <si>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</si>
  <si>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</si>
  <si>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</si>
  <si>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</si>
  <si>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</si>
  <si>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</si>
  <si>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</si>
  <si>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</si>
  <si>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</si>
  <si>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</si>
  <si>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</si>
  <si>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</si>
  <si>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</si>
  <si>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</si>
  <si>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</si>
  <si>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</si>
  <si>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</si>
  <si>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</si>
  <si>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</si>
  <si>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</si>
  <si>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</si>
  <si>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</si>
  <si>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</si>
  <si>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</si>
  <si>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</si>
  <si>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</si>
  <si>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</si>
  <si>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</si>
  <si>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</si>
  <si>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</si>
  <si>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</si>
  <si>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</si>
  <si>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</si>
  <si>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</si>
  <si>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</si>
  <si>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</si>
  <si>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</si>
  <si>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</si>
  <si>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</si>
  <si>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</si>
  <si>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</si>
  <si>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</si>
  <si>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</si>
  <si>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</si>
  <si>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</si>
  <si>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</si>
  <si>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</si>
  <si>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</si>
  <si>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</si>
  <si>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</si>
  <si>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</si>
  <si>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</si>
  <si>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</si>
  <si>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</si>
  <si>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</si>
  <si>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</si>
  <si>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</si>
  <si>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</si>
  <si>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</si>
  <si>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</si>
  <si>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</si>
  <si>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</si>
  <si>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</si>
  <si>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</si>
  <si>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</si>
  <si>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</si>
  <si>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</si>
  <si>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</si>
  <si>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</si>
  <si>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</si>
  <si>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</si>
  <si>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</si>
  <si>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</si>
  <si>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</si>
  <si>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</si>
  <si>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</si>
  <si>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</si>
  <si>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</si>
  <si>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</si>
  <si>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</si>
  <si>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</si>
  <si>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</si>
  <si>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</si>
  <si>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</si>
  <si>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</si>
  <si>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</si>
  <si>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</si>
  <si>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</si>
  <si>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</si>
  <si>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</si>
  <si>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</si>
  <si>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</si>
  <si>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</si>
  <si>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</si>
  <si>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</si>
  <si>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</si>
  <si>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</si>
  <si>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</si>
  <si>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</si>
  <si>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</si>
  <si>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</si>
  <si>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</si>
  <si>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</si>
  <si>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</si>
  <si>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</si>
  <si>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</si>
  <si>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</si>
  <si>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</si>
  <si>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</si>
  <si>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</si>
  <si>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</si>
  <si>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</si>
  <si>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</si>
  <si>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</si>
  <si>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</si>
  <si>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</si>
  <si>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</si>
  <si>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</si>
  <si>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</si>
  <si>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</si>
  <si>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</si>
  <si>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</si>
  <si>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</si>
  <si>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</si>
  <si>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</si>
  <si>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</si>
  <si>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</si>
  <si>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</si>
  <si>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</si>
  <si>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</si>
  <si>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</si>
  <si>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</si>
  <si>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</si>
  <si>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</si>
  <si>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</si>
  <si>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</si>
  <si>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</si>
  <si>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</si>
  <si>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</si>
  <si>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</si>
  <si>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</si>
  <si>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</si>
  <si>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</si>
  <si>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</si>
  <si>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</si>
  <si>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</si>
  <si>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</si>
  <si>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</si>
  <si>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</si>
  <si>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</si>
  <si>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</si>
  <si>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</si>
  <si>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</si>
  <si>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</si>
  <si>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</si>
  <si>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</si>
  <si>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</si>
  <si>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</si>
  <si>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</si>
  <si>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</si>
  <si>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</si>
  <si>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</si>
  <si>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</si>
  <si>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</si>
  <si>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</si>
  <si>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</si>
  <si>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</si>
  <si>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</si>
  <si>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</si>
  <si>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</si>
  <si>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</si>
  <si>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</si>
  <si>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</si>
  <si>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</si>
  <si>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</si>
  <si>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</si>
  <si>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</si>
  <si>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</si>
  <si>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</si>
  <si>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</si>
  <si>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</si>
  <si>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</si>
  <si>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</si>
  <si>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</si>
  <si>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</si>
  <si>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</si>
  <si>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</si>
  <si>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</si>
  <si>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</si>
  <si>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</si>
  <si>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</si>
  <si>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</si>
  <si>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</si>
  <si>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</si>
  <si>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</si>
  <si>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</si>
  <si>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</si>
  <si>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</si>
  <si>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</si>
  <si>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</si>
  <si>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</si>
  <si>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</si>
  <si>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</si>
  <si>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</si>
  <si>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</si>
  <si>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</si>
  <si>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</si>
  <si>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</si>
  <si>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</si>
  <si>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</si>
  <si>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</si>
  <si>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</si>
  <si>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</si>
  <si>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</si>
  <si>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</si>
  <si>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</si>
  <si>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</si>
  <si>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</si>
  <si>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</si>
  <si>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</si>
  <si>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</si>
  <si>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</si>
  <si>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</si>
  <si>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</si>
  <si>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</si>
  <si>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</si>
  <si>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</si>
  <si>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</si>
  <si>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</si>
  <si>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</si>
  <si>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</si>
  <si>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</si>
  <si>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</si>
  <si>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</si>
  <si>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</si>
  <si>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</si>
  <si>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</si>
  <si>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</si>
  <si>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</si>
  <si>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</si>
  <si>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</si>
  <si>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</si>
  <si>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</si>
  <si>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</si>
  <si>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</si>
  <si>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</si>
  <si>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</si>
  <si>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</si>
  <si>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</si>
  <si>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</si>
  <si>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</si>
  <si>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</si>
  <si>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</si>
  <si>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</si>
  <si>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</si>
  <si>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</si>
  <si>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</si>
  <si>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</si>
  <si>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</si>
  <si>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</si>
  <si>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</si>
  <si>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</si>
  <si>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</si>
  <si>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</si>
  <si>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</si>
  <si>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</si>
  <si>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</si>
  <si>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</si>
  <si>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</si>
  <si>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</si>
  <si>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</si>
  <si>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</si>
  <si>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</si>
  <si>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</si>
  <si>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</si>
  <si>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</si>
  <si>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</si>
  <si>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</si>
  <si>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</si>
  <si>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</si>
  <si>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</si>
  <si>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</si>
  <si>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</si>
  <si>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</si>
  <si>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</si>
  <si>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</si>
  <si>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</si>
  <si>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</si>
  <si>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</si>
  <si>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</si>
  <si>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</si>
  <si>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</si>
  <si>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</si>
  <si>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</si>
  <si>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</si>
  <si>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</si>
  <si>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</si>
  <si>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</si>
  <si>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</si>
  <si>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</si>
  <si>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</si>
  <si>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</si>
  <si>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</si>
  <si>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</si>
  <si>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</si>
  <si>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</si>
  <si>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</si>
  <si>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</si>
  <si>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</si>
  <si>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</si>
  <si>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</si>
  <si>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</si>
  <si>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</si>
  <si>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</si>
  <si>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</si>
  <si>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</si>
  <si>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</si>
  <si>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</si>
  <si>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</si>
  <si>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</si>
  <si>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</si>
  <si>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</si>
  <si>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</si>
  <si>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</si>
  <si>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</si>
  <si>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</si>
  <si>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</si>
  <si>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</si>
  <si>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</si>
  <si>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</si>
  <si>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</si>
  <si>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</si>
  <si>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</si>
  <si>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</si>
  <si>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</si>
  <si>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</si>
  <si>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</si>
  <si>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</si>
  <si>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</si>
  <si>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</si>
  <si>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</si>
  <si>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</si>
  <si>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</si>
  <si>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</si>
  <si>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</si>
  <si>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</si>
  <si>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</si>
  <si>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</si>
  <si>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</si>
  <si>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</si>
  <si>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</si>
  <si>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</si>
  <si>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</si>
  <si>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</si>
  <si>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</si>
  <si>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</si>
  <si>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</si>
  <si>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</si>
  <si>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</si>
  <si>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</si>
  <si>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</si>
  <si>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</si>
  <si>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</si>
  <si>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</si>
  <si>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</si>
  <si>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</si>
  <si>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</si>
  <si>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</si>
  <si>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</si>
  <si>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</si>
  <si>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</si>
  <si>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</si>
  <si>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</si>
  <si>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</si>
  <si>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</si>
  <si>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</si>
  <si>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</si>
  <si>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</si>
  <si>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</si>
  <si>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</si>
  <si>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</si>
  <si>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</si>
  <si>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</si>
  <si>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</si>
  <si>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</si>
  <si>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</si>
  <si>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</si>
  <si>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</si>
  <si>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</si>
  <si>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</si>
  <si>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</si>
  <si>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</si>
  <si>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</si>
  <si>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</si>
  <si>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</si>
  <si>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</si>
  <si>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</si>
  <si>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</si>
  <si>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</si>
  <si>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</si>
  <si>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</si>
  <si>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</si>
  <si>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</si>
  <si>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</si>
  <si>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</si>
  <si>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</si>
  <si>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</si>
  <si>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</si>
  <si>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</si>
  <si>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</si>
  <si>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</si>
  <si>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</si>
  <si>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</si>
  <si>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</si>
  <si>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</si>
  <si>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</si>
  <si>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</si>
  <si>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</si>
  <si>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</si>
  <si>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</si>
  <si>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</si>
  <si>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</si>
  <si>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</si>
  <si>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</si>
  <si>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</si>
  <si>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</si>
  <si>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</si>
  <si>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</si>
  <si>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</si>
  <si>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</si>
  <si>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</si>
  <si>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</si>
  <si>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</si>
  <si>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</si>
  <si>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</si>
  <si>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</si>
  <si>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</si>
  <si>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</si>
  <si>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</si>
  <si>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</si>
  <si>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</si>
  <si>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</si>
  <si>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</si>
  <si>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</si>
  <si>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</si>
  <si>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</si>
  <si>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</si>
  <si>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</si>
  <si>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</si>
  <si>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</si>
  <si>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</si>
  <si>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</si>
  <si>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</si>
  <si>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</si>
  <si>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</si>
  <si>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</si>
  <si>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</si>
  <si>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</si>
  <si>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</si>
  <si>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</si>
  <si>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</si>
  <si>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</si>
  <si>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</si>
  <si>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</si>
  <si>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</si>
  <si>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</si>
  <si>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</si>
  <si>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</si>
  <si>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</si>
  <si>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</si>
  <si>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</si>
  <si>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</si>
  <si>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</si>
  <si>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</si>
  <si>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</si>
  <si>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</si>
  <si>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</si>
  <si>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</si>
  <si>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</si>
  <si>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</si>
  <si>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</si>
  <si>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</si>
  <si>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</si>
  <si>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</si>
  <si>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</si>
  <si>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</si>
  <si>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</si>
  <si>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</si>
  <si>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</si>
  <si>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</si>
  <si>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</si>
  <si>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</si>
  <si>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</si>
  <si>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</si>
  <si>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</si>
  <si>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</si>
  <si>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</si>
  <si>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</si>
  <si>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</si>
  <si>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</si>
  <si>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</si>
  <si>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</si>
  <si>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</si>
  <si>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</si>
  <si>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</si>
  <si>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</si>
  <si>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</si>
  <si>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</si>
  <si>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</si>
  <si>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</si>
  <si>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</si>
  <si>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</si>
  <si>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</si>
  <si>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</si>
  <si>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</si>
  <si>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</si>
  <si>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</si>
  <si>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</si>
  <si>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</si>
  <si>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</si>
  <si>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</si>
  <si>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</si>
  <si>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</si>
  <si>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</si>
  <si>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</si>
  <si>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</si>
  <si>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</si>
  <si>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</si>
  <si>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</si>
  <si>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</si>
  <si>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</si>
  <si>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</si>
  <si>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</si>
  <si>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</si>
  <si>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</si>
  <si>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</si>
  <si>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</si>
  <si>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</si>
  <si>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</si>
  <si>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</si>
  <si>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</si>
  <si>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</si>
  <si>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</si>
  <si>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</si>
  <si>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</si>
  <si>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</si>
  <si>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</si>
  <si>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</si>
  <si>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</si>
  <si>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</si>
  <si>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</si>
  <si>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</si>
  <si>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</si>
  <si>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</si>
  <si>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</si>
  <si>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</si>
  <si>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</si>
  <si>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</si>
  <si>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</si>
  <si>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</si>
  <si>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</si>
  <si>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</si>
  <si>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</si>
  <si>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</si>
  <si>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</si>
  <si>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</si>
  <si>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</si>
  <si>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</si>
  <si>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</si>
  <si>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</si>
  <si>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</si>
  <si>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</si>
  <si>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</si>
  <si>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</si>
  <si>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</si>
  <si>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</si>
  <si>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</si>
  <si>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</si>
  <si>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</si>
  <si>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</si>
  <si>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</si>
  <si>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</si>
  <si>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</si>
  <si>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</si>
  <si>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</si>
  <si>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</si>
  <si>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</si>
  <si>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</si>
  <si>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</si>
  <si>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</si>
  <si>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</si>
  <si>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</si>
  <si>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</si>
  <si>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</si>
  <si>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</si>
  <si>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</si>
  <si>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</si>
  <si>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</si>
  <si>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</si>
  <si>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</si>
  <si>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</si>
  <si>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</si>
  <si>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</si>
  <si>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</si>
  <si>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</si>
  <si>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</si>
  <si>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</si>
  <si>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</si>
  <si>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</si>
  <si>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</si>
  <si>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</si>
  <si>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</si>
  <si>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</si>
  <si>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</si>
  <si>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</si>
  <si>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</si>
  <si>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</si>
  <si>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</si>
  <si>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</si>
  <si>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</si>
  <si>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</si>
  <si>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</si>
  <si>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</si>
  <si>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</si>
  <si>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</si>
  <si>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</si>
  <si>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</si>
  <si>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</si>
  <si>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</si>
  <si>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</si>
  <si>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</si>
  <si>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</si>
  <si>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</si>
  <si>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</si>
  <si>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</si>
  <si>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</si>
  <si>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</si>
  <si>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</si>
  <si>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</si>
  <si>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</si>
  <si>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</si>
  <si>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</si>
  <si>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</si>
  <si>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</si>
  <si>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</si>
  <si>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</si>
  <si>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</si>
  <si>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</si>
  <si>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</si>
  <si>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</si>
  <si>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</si>
  <si>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</si>
  <si>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</si>
  <si>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</si>
  <si>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</si>
  <si>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</si>
  <si>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</si>
  <si>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</si>
  <si>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</si>
  <si>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</si>
  <si>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</si>
  <si>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</si>
  <si>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</si>
  <si>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</si>
  <si>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</si>
  <si>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</si>
  <si>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</si>
  <si>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</si>
  <si>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</si>
  <si>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</si>
  <si>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</si>
  <si>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</si>
  <si>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</si>
  <si>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</si>
  <si>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</si>
  <si>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</si>
  <si>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</si>
  <si>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</si>
  <si>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</si>
  <si>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</si>
  <si>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</si>
  <si>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</si>
  <si>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</si>
  <si>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</si>
  <si>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</si>
  <si>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</si>
  <si>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</si>
  <si>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</si>
  <si>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</si>
  <si>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</si>
  <si>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</si>
  <si>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</si>
  <si>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</si>
  <si>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</si>
  <si>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</si>
  <si>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</si>
  <si>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</si>
  <si>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</si>
  <si>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</si>
  <si>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</si>
  <si>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</si>
  <si>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</si>
  <si>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</si>
  <si>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</si>
  <si>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</si>
  <si>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</si>
  <si>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</si>
  <si>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</si>
  <si>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</si>
  <si>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</si>
  <si>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</si>
  <si>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</si>
  <si>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</si>
  <si>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</si>
  <si>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</si>
  <si>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</si>
  <si>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</si>
  <si>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</si>
  <si>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</si>
  <si>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</si>
  <si>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</si>
  <si>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</si>
  <si>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</si>
  <si>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</si>
  <si>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</si>
  <si>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</si>
  <si>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</si>
  <si>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</si>
  <si>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</si>
  <si>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</si>
  <si>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</si>
  <si>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</si>
  <si>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</si>
  <si>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</si>
  <si>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</si>
  <si>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</si>
  <si>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</si>
  <si>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</si>
  <si>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</si>
  <si>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</si>
  <si>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</si>
  <si>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</si>
  <si>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</si>
  <si>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</si>
  <si>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</si>
  <si>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</si>
  <si>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</si>
  <si>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</si>
  <si>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</si>
  <si>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</si>
  <si>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</si>
  <si>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</si>
  <si>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</si>
  <si>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</si>
  <si>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</si>
  <si>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</si>
  <si>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</si>
  <si>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</si>
  <si>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</si>
  <si>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</si>
  <si>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</si>
  <si>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</si>
  <si>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</si>
  <si>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</si>
  <si>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</si>
  <si>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</si>
  <si>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</si>
  <si>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</si>
  <si>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</si>
  <si>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</si>
  <si>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</si>
  <si>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</si>
  <si>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</si>
  <si>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</si>
  <si>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</si>
  <si>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</si>
  <si>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</si>
  <si>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</si>
  <si>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</si>
  <si>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</si>
  <si>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</si>
  <si>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</si>
  <si>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</si>
  <si>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</si>
  <si>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</si>
  <si>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</si>
  <si>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</si>
  <si>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</si>
  <si>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</si>
  <si>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</si>
  <si>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</si>
  <si>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</si>
  <si>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</si>
  <si>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</si>
  <si>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</si>
  <si>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</si>
  <si>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</si>
  <si>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</si>
  <si>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</si>
  <si>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</si>
  <si>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</si>
  <si>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</si>
  <si>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</si>
  <si>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</si>
  <si>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</si>
  <si>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</si>
  <si>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</si>
  <si>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</si>
  <si>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</si>
  <si>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</si>
  <si>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</si>
  <si>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</si>
  <si>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</si>
  <si>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</si>
  <si>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</si>
  <si>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</si>
  <si>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</si>
  <si>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</si>
  <si>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</si>
  <si>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</si>
  <si>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</si>
  <si>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</si>
  <si>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</si>
  <si>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</si>
  <si>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</si>
  <si>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</si>
  <si>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</si>
  <si>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</si>
  <si>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</si>
  <si>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</si>
  <si>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</si>
  <si>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</si>
  <si>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</si>
  <si>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</si>
  <si>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</si>
  <si>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</si>
  <si>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</si>
  <si>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</si>
  <si>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</si>
  <si>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</si>
  <si>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</si>
  <si>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</si>
  <si>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</si>
  <si>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</si>
  <si>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</si>
  <si>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</si>
  <si>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</si>
  <si>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</si>
  <si>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</si>
  <si>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</si>
  <si>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</si>
  <si>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</si>
  <si>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</si>
  <si>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</si>
  <si>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</si>
  <si>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</si>
  <si>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</si>
  <si>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</si>
  <si>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</si>
  <si>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</si>
  <si>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</si>
  <si>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</si>
  <si>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</si>
  <si>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</si>
  <si>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</si>
  <si>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</si>
  <si>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</si>
  <si>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</si>
  <si>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</si>
  <si>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</si>
  <si>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</si>
  <si>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</si>
  <si>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</si>
  <si>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</si>
  <si>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</si>
  <si>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</si>
  <si>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</si>
  <si>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</si>
  <si>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</si>
  <si>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</si>
  <si>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</si>
  <si>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</si>
  <si>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</si>
  <si>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</si>
  <si>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</si>
  <si>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</si>
  <si>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</si>
  <si>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</si>
  <si>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</si>
  <si>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</si>
  <si>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</si>
  <si>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</si>
  <si>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</si>
  <si>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</si>
  <si>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</si>
  <si>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</si>
  <si>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</si>
  <si>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</si>
  <si>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</si>
  <si>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</si>
  <si>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</si>
  <si>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</si>
  <si>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</si>
  <si>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</si>
  <si>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</si>
  <si>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</si>
  <si>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</si>
  <si>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</si>
  <si>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</si>
  <si>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</si>
  <si>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</si>
  <si>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</si>
  <si>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</si>
  <si>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</si>
  <si>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</si>
  <si>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</si>
  <si>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</si>
  <si>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</si>
  <si>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</si>
  <si>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</si>
  <si>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</si>
  <si>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</si>
  <si>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</si>
  <si>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</si>
  <si>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</si>
  <si>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</si>
  <si>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</si>
  <si>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</si>
  <si>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</si>
  <si>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</si>
  <si>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</si>
  <si>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</si>
  <si>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</si>
  <si>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</si>
  <si>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</si>
  <si>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</si>
  <si>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</si>
  <si>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</si>
  <si>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</si>
  <si>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</si>
  <si>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</si>
  <si>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</si>
  <si>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</si>
  <si>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</si>
  <si>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</si>
  <si>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</si>
  <si>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</si>
  <si>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</si>
  <si>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</si>
  <si>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</si>
  <si>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</si>
  <si>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</si>
  <si>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</si>
  <si>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</si>
  <si>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</si>
  <si>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</si>
  <si>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</si>
  <si>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</si>
  <si>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</si>
  <si>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</si>
  <si>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</si>
  <si>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</si>
  <si>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</si>
  <si>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</si>
  <si>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</si>
  <si>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</si>
  <si>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</si>
  <si>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</si>
  <si>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</si>
  <si>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</si>
  <si>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</si>
  <si>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</si>
  <si>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</si>
  <si>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</si>
  <si>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</si>
  <si>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</si>
  <si>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</si>
  <si>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</si>
  <si>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</si>
  <si>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</si>
  <si>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</si>
  <si>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</si>
  <si>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</si>
  <si>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</si>
  <si>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</si>
  <si>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</si>
  <si>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</si>
  <si>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</si>
  <si>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</si>
  <si>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</si>
  <si>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</si>
  <si>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</si>
  <si>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</si>
  <si>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</si>
  <si>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</si>
  <si>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</si>
  <si>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</si>
  <si>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</si>
  <si>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</si>
  <si>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</si>
  <si>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</si>
  <si>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</si>
  <si>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</si>
  <si>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</si>
  <si>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</si>
  <si>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</si>
  <si>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</si>
  <si>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</si>
  <si>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</si>
  <si>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</si>
  <si>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</si>
  <si>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</si>
  <si>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</si>
  <si>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</si>
  <si>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</si>
  <si>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</si>
  <si>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</si>
  <si>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</si>
  <si>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</si>
  <si>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</si>
  <si>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</si>
  <si>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</si>
  <si>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</si>
  <si>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</si>
  <si>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</si>
  <si>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</si>
  <si>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</si>
  <si>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</si>
  <si>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</si>
  <si>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</si>
  <si>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</si>
  <si>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</si>
  <si>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</si>
  <si>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</si>
  <si>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</si>
  <si>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</si>
  <si>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</si>
  <si>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</si>
  <si>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</si>
  <si>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</si>
  <si>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</si>
  <si>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</si>
  <si>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</si>
  <si>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</si>
  <si>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</si>
  <si>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</si>
  <si>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</si>
  <si>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</si>
  <si>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</si>
  <si>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</si>
  <si>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</si>
  <si>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</si>
  <si>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</si>
  <si>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</si>
  <si>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</si>
  <si>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</si>
  <si>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</si>
  <si>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</si>
  <si>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</si>
  <si>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</si>
  <si>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</si>
  <si>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</si>
  <si>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</si>
  <si>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</si>
  <si>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</si>
  <si>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</si>
  <si>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</si>
  <si>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</si>
  <si>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</si>
  <si>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</si>
  <si>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</si>
  <si>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</si>
  <si>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</si>
  <si>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</si>
  <si>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</si>
  <si>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</si>
  <si>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</si>
  <si>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</si>
  <si>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</si>
  <si>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</si>
  <si>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</si>
  <si>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</si>
  <si>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</si>
  <si>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</si>
  <si>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</si>
  <si>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</si>
  <si>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</si>
  <si>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</si>
  <si>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</si>
  <si>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</si>
  <si>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</si>
  <si>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</si>
  <si>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</si>
  <si>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</si>
  <si>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</si>
  <si>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</si>
  <si>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</si>
  <si>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</si>
  <si>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</si>
  <si>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</si>
  <si>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</si>
  <si>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</si>
  <si>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</si>
  <si>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</si>
  <si>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</si>
  <si>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</si>
  <si>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</si>
  <si>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</si>
  <si>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</si>
  <si>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</si>
  <si>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</si>
  <si>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</si>
  <si>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</si>
  <si>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</si>
  <si>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</si>
  <si>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</si>
  <si>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</si>
  <si>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</si>
  <si>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</si>
  <si>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</si>
  <si>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</si>
  <si>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</si>
  <si>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</si>
  <si>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</si>
  <si>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</si>
  <si>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</si>
  <si>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</si>
  <si>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</si>
  <si>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</si>
  <si>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</si>
  <si>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</si>
  <si>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</si>
  <si>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</si>
  <si>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</si>
  <si>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</si>
  <si>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</si>
  <si>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</si>
  <si>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</si>
  <si>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</si>
  <si>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</si>
  <si>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</si>
  <si>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</si>
  <si>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</si>
  <si>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</si>
  <si>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</si>
  <si>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</si>
  <si>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</si>
  <si>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</si>
  <si>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</si>
  <si>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</si>
  <si>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</si>
  <si>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</si>
  <si>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</si>
  <si>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</si>
  <si>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</si>
  <si>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</si>
  <si>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</si>
  <si>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</si>
  <si>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</si>
  <si>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</si>
  <si>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</si>
  <si>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</si>
  <si>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</si>
  <si>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</si>
  <si>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</si>
  <si>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</si>
  <si>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</si>
  <si>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</si>
  <si>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</si>
  <si>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</si>
  <si>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</si>
  <si>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</si>
  <si>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</si>
  <si>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</si>
  <si>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</si>
  <si>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</si>
  <si>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</si>
  <si>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</si>
  <si>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</si>
  <si>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</si>
  <si>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</si>
  <si>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</si>
  <si>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</si>
  <si>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</si>
  <si>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</si>
  <si>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</si>
  <si>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</si>
  <si>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</si>
  <si>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</si>
  <si>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</si>
  <si>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</si>
  <si>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</si>
  <si>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</si>
  <si>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</si>
  <si>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</si>
  <si>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</si>
  <si>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</si>
  <si>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</si>
  <si>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</si>
  <si>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</si>
  <si>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</si>
  <si>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</si>
  <si>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</si>
  <si>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</si>
  <si>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</si>
  <si>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</si>
  <si>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</si>
  <si>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</si>
  <si>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</si>
  <si>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</si>
  <si>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</si>
  <si>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</si>
  <si>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</si>
  <si>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</si>
  <si>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</si>
  <si>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</si>
  <si>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</si>
  <si>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</si>
  <si>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</si>
  <si>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</si>
  <si>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</si>
  <si>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</si>
  <si>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</si>
  <si>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</si>
  <si>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</si>
  <si>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</si>
  <si>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</si>
  <si>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</si>
  <si>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</si>
  <si>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</si>
  <si>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</si>
  <si>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</si>
  <si>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</si>
  <si>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</si>
  <si>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</si>
  <si>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</si>
  <si>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</si>
  <si>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</si>
  <si>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</si>
  <si>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</si>
  <si>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</si>
  <si>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</si>
  <si>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</si>
  <si>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</si>
  <si>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</si>
  <si>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</si>
  <si>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</si>
  <si>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</si>
  <si>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</si>
  <si>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</si>
  <si>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</si>
  <si>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</si>
  <si>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</si>
  <si>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</si>
  <si>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</si>
  <si>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</si>
  <si>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</si>
  <si>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</si>
  <si>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</si>
  <si>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</si>
  <si>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</si>
  <si>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</si>
  <si>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</si>
  <si>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</si>
  <si>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</si>
  <si>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</si>
  <si>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</si>
  <si>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</si>
  <si>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</si>
  <si>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</si>
  <si>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</si>
  <si>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</si>
  <si>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</si>
  <si>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</si>
  <si>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</si>
  <si>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</si>
  <si>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</si>
  <si>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</si>
  <si>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</si>
  <si>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</si>
  <si>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</si>
  <si>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</si>
  <si>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</si>
  <si>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</si>
  <si>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</si>
  <si>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</si>
  <si>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</si>
  <si>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</si>
  <si>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</si>
  <si>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</si>
  <si>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</si>
  <si>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</si>
  <si>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</si>
  <si>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</si>
  <si>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</si>
  <si>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</si>
  <si>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</si>
  <si>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</si>
  <si>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</si>
  <si>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</si>
  <si>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</si>
  <si>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</si>
  <si>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</si>
  <si>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</si>
  <si>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</si>
  <si>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</si>
  <si>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</si>
  <si>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</si>
  <si>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</si>
  <si>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</si>
  <si>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</si>
  <si>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</si>
  <si>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</si>
  <si>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</si>
  <si>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</si>
  <si>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</si>
  <si>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</si>
  <si>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</si>
  <si>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</si>
  <si>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</si>
  <si>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</si>
  <si>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</si>
  <si>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</si>
  <si>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</si>
  <si>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</si>
  <si>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</si>
  <si>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</si>
  <si>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</si>
  <si>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</si>
  <si>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</si>
  <si>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</si>
  <si>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</si>
  <si>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</si>
  <si>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</si>
  <si>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</si>
  <si>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</si>
  <si>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</si>
  <si>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</si>
  <si>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</si>
  <si>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</si>
  <si>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</si>
  <si>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</si>
  <si>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</si>
  <si>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</si>
  <si>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</si>
  <si>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</si>
  <si>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</si>
  <si>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</si>
  <si>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</si>
  <si>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</si>
  <si>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</si>
  <si>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</si>
  <si>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</si>
  <si>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</si>
  <si>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</si>
  <si>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</si>
  <si>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</si>
  <si>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</si>
  <si>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</si>
  <si>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</si>
  <si>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</si>
  <si>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</si>
  <si>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</si>
  <si>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</si>
  <si>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</si>
  <si>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</si>
  <si>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</si>
  <si>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</si>
  <si>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</si>
  <si>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</si>
  <si>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</si>
  <si>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</si>
  <si>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</si>
  <si>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</si>
  <si>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</si>
  <si>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</si>
  <si>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</si>
  <si>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</si>
  <si>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</si>
  <si>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</si>
  <si>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</si>
  <si>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</si>
  <si>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</si>
  <si>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</si>
  <si>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</si>
  <si>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</si>
  <si>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</si>
  <si>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</si>
  <si>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</si>
  <si>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</si>
  <si>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</si>
  <si>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</si>
  <si>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</si>
  <si>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</si>
  <si>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</si>
  <si>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</si>
  <si>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</si>
  <si>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</si>
  <si>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</si>
  <si>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</si>
  <si>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</si>
  <si>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</si>
  <si>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</si>
  <si>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</si>
  <si>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</si>
  <si>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</si>
  <si>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</si>
  <si>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</si>
  <si>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</si>
  <si>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</si>
  <si>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</si>
  <si>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</si>
  <si>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</si>
  <si>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</si>
  <si>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</si>
  <si>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</si>
  <si>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</si>
  <si>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</si>
  <si>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</si>
  <si>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</si>
  <si>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</si>
  <si>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</si>
  <si>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</si>
  <si>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</si>
  <si>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</si>
  <si>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</si>
  <si>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</si>
  <si>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</si>
  <si>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</si>
  <si>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</si>
  <si>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</si>
  <si>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</si>
  <si>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</si>
  <si>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</si>
  <si>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</si>
  <si>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</si>
  <si>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</si>
  <si>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</si>
  <si>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</si>
  <si>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</si>
  <si>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</si>
  <si>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</si>
  <si>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</si>
  <si>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</si>
  <si>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</si>
  <si>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</si>
  <si>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</si>
  <si>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</si>
  <si>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</si>
  <si>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</si>
  <si>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</si>
  <si>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</si>
  <si>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</si>
  <si>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</si>
  <si>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</si>
  <si>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</si>
  <si>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</si>
  <si>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</si>
  <si>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</si>
  <si>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</si>
  <si>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</si>
  <si>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</si>
  <si>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</si>
  <si>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</si>
  <si>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</si>
  <si>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</si>
  <si>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</si>
  <si>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</si>
  <si>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</si>
  <si>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</si>
  <si>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</si>
  <si>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</si>
  <si>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</si>
  <si>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</si>
  <si>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</si>
  <si>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</si>
  <si>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</si>
  <si>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</si>
  <si>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</si>
  <si>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</si>
  <si>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</si>
  <si>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</si>
  <si>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</si>
  <si>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</si>
  <si>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</si>
  <si>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</si>
  <si>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</si>
  <si>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</si>
  <si>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</si>
  <si>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</si>
  <si>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</si>
  <si>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</si>
  <si>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</si>
  <si>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</si>
  <si>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</si>
  <si>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</si>
  <si>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</si>
  <si>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</si>
  <si>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</si>
  <si>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</si>
  <si>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</si>
  <si>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</si>
  <si>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</si>
  <si>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</si>
  <si>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</si>
  <si>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</si>
  <si>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</si>
  <si>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</si>
  <si>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</si>
  <si>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</si>
  <si>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</si>
  <si>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</si>
  <si>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</si>
  <si>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</si>
  <si>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</si>
  <si>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</si>
  <si>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</si>
  <si>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</si>
  <si>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</si>
  <si>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</si>
  <si>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</si>
  <si>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</si>
  <si>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</si>
  <si>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</si>
  <si>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</si>
  <si>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</si>
  <si>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</si>
  <si>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</si>
  <si>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</si>
  <si>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</si>
  <si>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</si>
  <si>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</si>
  <si>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</si>
  <si>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</si>
  <si>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</si>
  <si>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</si>
  <si>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</si>
  <si>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</si>
  <si>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</si>
  <si>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</si>
  <si>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</si>
  <si>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</si>
  <si>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</si>
  <si>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</si>
  <si>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</si>
  <si>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</si>
  <si>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</si>
  <si>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</si>
  <si>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</si>
  <si>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</si>
  <si>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</si>
  <si>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</si>
  <si>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</si>
  <si>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</si>
  <si>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</si>
  <si>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</si>
  <si>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</si>
  <si>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</si>
  <si>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</si>
  <si>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</si>
  <si>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</si>
  <si>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</si>
  <si>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</si>
  <si>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</si>
  <si>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</si>
  <si>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</si>
  <si>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</si>
  <si>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</si>
  <si>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</si>
  <si>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</si>
  <si>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</si>
  <si>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</si>
  <si>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</si>
  <si>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</si>
  <si>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</si>
  <si>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</si>
  <si>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</si>
  <si>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</si>
  <si>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</si>
  <si>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</si>
  <si>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</si>
  <si>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</si>
  <si>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</si>
  <si>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</si>
  <si>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</si>
  <si>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</si>
  <si>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</si>
  <si>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</si>
  <si>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</si>
  <si>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</si>
  <si>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</si>
  <si>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</si>
  <si>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</si>
  <si>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</si>
  <si>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</si>
  <si>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</si>
  <si>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</si>
  <si>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</si>
  <si>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</si>
  <si>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</si>
  <si>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</si>
  <si>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</si>
  <si>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</si>
  <si>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</si>
  <si>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</si>
  <si>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</si>
  <si>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</si>
  <si>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</si>
  <si>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</si>
  <si>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</si>
  <si>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</si>
  <si>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</si>
  <si>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</si>
  <si>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</si>
  <si>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</si>
  <si>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</si>
  <si>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</si>
  <si>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</si>
  <si>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</si>
  <si>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</si>
  <si>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</si>
  <si>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</si>
  <si>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</si>
  <si>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</si>
  <si>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</si>
  <si>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</si>
  <si>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</si>
  <si>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</si>
  <si>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</si>
  <si>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</si>
  <si>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</si>
  <si>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</si>
  <si>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</si>
  <si>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</si>
  <si>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</si>
  <si>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</si>
  <si>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</si>
  <si>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</si>
  <si>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</si>
  <si>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</si>
  <si>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</si>
  <si>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</si>
  <si>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</si>
  <si>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</si>
  <si>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</si>
  <si>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</si>
  <si>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</si>
  <si>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</si>
  <si>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</si>
  <si>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</si>
  <si>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</si>
  <si>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</si>
  <si>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</si>
  <si>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</si>
  <si>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</si>
  <si>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</si>
  <si>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</si>
  <si>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</si>
  <si>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</si>
  <si>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</si>
  <si>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</si>
  <si>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</si>
  <si>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</si>
  <si>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</si>
  <si>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</si>
  <si>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</si>
  <si>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</si>
  <si>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</si>
  <si>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</si>
  <si>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</si>
  <si>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</si>
  <si>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</si>
  <si>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</si>
  <si>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</si>
  <si>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</si>
  <si>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</si>
  <si>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</si>
  <si>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</si>
  <si>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</si>
  <si>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</si>
  <si>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</si>
  <si>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</si>
  <si>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</si>
  <si>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</si>
  <si>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</si>
  <si>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</si>
  <si>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</si>
  <si>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</si>
  <si>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</si>
  <si>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</si>
  <si>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</si>
  <si>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</si>
  <si>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</si>
  <si>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</si>
  <si>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</si>
  <si>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</si>
  <si>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</si>
  <si>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</si>
  <si>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</si>
  <si>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</si>
  <si>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</si>
  <si>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</si>
  <si>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</si>
  <si>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</si>
  <si>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</si>
  <si>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</si>
  <si>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</si>
  <si>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</si>
  <si>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</si>
  <si>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</si>
  <si>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</si>
  <si>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</si>
  <si>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</si>
  <si>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</si>
  <si>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</si>
  <si>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</si>
  <si>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</si>
  <si>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</si>
  <si>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</si>
  <si>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</si>
  <si>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</si>
  <si>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</si>
  <si>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</si>
  <si>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</si>
  <si>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</si>
  <si>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</si>
  <si>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</si>
  <si>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</si>
  <si>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</si>
  <si>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</si>
  <si>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</si>
  <si>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</si>
  <si>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</si>
  <si>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</si>
  <si>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</si>
  <si>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</si>
  <si>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</si>
  <si>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</si>
  <si>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</si>
  <si>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</si>
  <si>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</si>
  <si>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</si>
  <si>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</si>
  <si>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</si>
  <si>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</si>
  <si>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</si>
  <si>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</si>
  <si>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</si>
  <si>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</si>
  <si>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</si>
  <si>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</si>
  <si>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</si>
  <si>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</si>
  <si>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</si>
  <si>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</si>
  <si>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</si>
  <si>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</si>
  <si>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</si>
  <si>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</si>
  <si>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</si>
  <si>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</si>
  <si>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</si>
  <si>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</si>
  <si>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</si>
  <si>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</si>
  <si>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</si>
  <si>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</si>
  <si>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</si>
  <si>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</si>
  <si>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</si>
  <si>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</si>
  <si>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</si>
  <si>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</si>
  <si>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</si>
  <si>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</si>
  <si>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</si>
  <si>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</si>
  <si>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</si>
  <si>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</si>
  <si>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</si>
  <si>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</si>
  <si>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</si>
  <si>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</si>
  <si>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</si>
  <si>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</si>
  <si>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</si>
  <si>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</si>
  <si>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</si>
  <si>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</si>
  <si>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</si>
  <si>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</si>
  <si>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</si>
  <si>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</si>
  <si>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</si>
  <si>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</si>
  <si>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</si>
  <si>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</si>
  <si>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</si>
  <si>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</si>
  <si>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</si>
  <si>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</si>
  <si>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</si>
  <si>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</si>
  <si>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</si>
  <si>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</si>
  <si>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</si>
  <si>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</si>
  <si>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</si>
  <si>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</si>
  <si>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</si>
  <si>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</si>
  <si>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</si>
  <si>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</si>
  <si>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</si>
  <si>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</si>
  <si>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</si>
  <si>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</si>
  <si>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</si>
  <si>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</si>
  <si>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</si>
  <si>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</si>
  <si>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</si>
  <si>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</si>
  <si>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</si>
  <si>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</si>
  <si>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</si>
  <si>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</si>
  <si>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</si>
  <si>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</si>
  <si>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</si>
  <si>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</si>
  <si>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</si>
  <si>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</si>
  <si>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</si>
  <si>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</si>
  <si>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</si>
  <si>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</si>
  <si>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</si>
  <si>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</si>
  <si>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</si>
  <si>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</si>
  <si>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</si>
  <si>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</si>
  <si>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</si>
  <si>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</si>
  <si>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</si>
  <si>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</si>
  <si>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</si>
  <si>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</si>
  <si>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</si>
  <si>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</si>
  <si>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</si>
  <si>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</si>
  <si>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</si>
  <si>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</si>
  <si>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</si>
  <si>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</si>
  <si>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</si>
  <si>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</si>
  <si>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</si>
  <si>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</si>
  <si>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</si>
  <si>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</si>
  <si>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</si>
  <si>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</si>
  <si>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</si>
  <si>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</si>
  <si>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</si>
  <si>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</si>
  <si>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</si>
  <si>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</si>
  <si>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</si>
  <si>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</si>
  <si>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</si>
  <si>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</si>
  <si>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</si>
  <si>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</si>
  <si>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</si>
  <si>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</si>
  <si>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</si>
  <si>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</si>
  <si>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</si>
  <si>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</si>
  <si>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</si>
  <si>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</si>
  <si>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</si>
  <si>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</si>
  <si>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</si>
  <si>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</si>
  <si>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</si>
  <si>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</si>
  <si>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</si>
  <si>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</si>
  <si>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</si>
  <si>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</si>
  <si>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</si>
  <si>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</si>
  <si>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</si>
  <si>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</si>
  <si>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</si>
  <si>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</si>
  <si>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</si>
  <si>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</si>
  <si>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</si>
  <si>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</si>
  <si>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</si>
  <si>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</si>
  <si>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</si>
  <si>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</si>
  <si>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</si>
  <si>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</si>
  <si>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</si>
  <si>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</si>
  <si>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</si>
  <si>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</si>
  <si>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</si>
  <si>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</si>
  <si>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</si>
  <si>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</si>
  <si>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</si>
  <si>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</si>
  <si>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</si>
  <si>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</si>
  <si>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</si>
  <si>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</si>
  <si>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</si>
  <si>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</si>
  <si>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</si>
  <si>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</si>
  <si>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</si>
  <si>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</si>
  <si>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</si>
  <si>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</si>
  <si>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</si>
  <si>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</si>
  <si>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</si>
  <si>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</si>
  <si>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</si>
  <si>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</si>
  <si>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</si>
  <si>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</si>
  <si>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</si>
  <si>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</si>
  <si>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</si>
  <si>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</si>
  <si>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</si>
  <si>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</si>
  <si>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</si>
  <si>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</si>
  <si>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</si>
  <si>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</si>
  <si>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</si>
  <si>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</si>
  <si>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</si>
  <si>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</si>
  <si>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</si>
  <si>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</si>
  <si>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</si>
  <si>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</si>
  <si>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</si>
  <si>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</si>
  <si>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</si>
  <si>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</si>
  <si>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</si>
  <si>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</si>
  <si>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</si>
  <si>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</si>
  <si>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</si>
  <si>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</si>
  <si>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</si>
  <si>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</si>
  <si>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</si>
  <si>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</si>
  <si>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</si>
  <si>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</si>
  <si>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</si>
  <si>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</si>
  <si>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</si>
  <si>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</si>
  <si>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</si>
  <si>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</si>
  <si>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</si>
  <si>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</si>
  <si>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</si>
  <si>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</si>
  <si>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</si>
  <si>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</si>
  <si>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</si>
  <si>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</si>
  <si>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</si>
  <si>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</si>
  <si>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</si>
  <si>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</si>
  <si>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</si>
  <si>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</si>
  <si>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</si>
  <si>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</si>
  <si>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</si>
  <si>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</si>
  <si>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</si>
  <si>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</si>
  <si>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</si>
  <si>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</si>
  <si>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</si>
  <si>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</si>
  <si>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</si>
  <si>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</si>
  <si>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</si>
  <si>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</si>
  <si>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</si>
  <si>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</si>
  <si>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</si>
  <si>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</si>
  <si>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</si>
  <si>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</si>
  <si>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</si>
  <si>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</si>
  <si>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</si>
  <si>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</si>
  <si>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</si>
  <si>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</si>
  <si>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</si>
  <si>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</si>
  <si>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</si>
  <si>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</si>
  <si>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</si>
  <si>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</si>
  <si>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</si>
  <si>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</si>
  <si>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</si>
  <si>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</si>
  <si>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</si>
  <si>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</si>
  <si>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</si>
  <si>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</si>
  <si>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</si>
  <si>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</si>
  <si>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</si>
  <si>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</si>
  <si>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</si>
  <si>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</si>
  <si>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</si>
  <si>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</si>
  <si>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</si>
  <si>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</si>
  <si>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</si>
  <si>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</si>
  <si>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</si>
  <si>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</si>
  <si>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</si>
  <si>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</si>
  <si>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</si>
  <si>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</si>
  <si>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</si>
  <si>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</si>
  <si>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</si>
  <si>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</si>
  <si>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</si>
  <si>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</si>
  <si>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</si>
  <si>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</si>
  <si>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</si>
  <si>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</si>
  <si>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</si>
  <si>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</si>
  <si>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</si>
  <si>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</si>
  <si>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</si>
  <si>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</si>
  <si>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</si>
  <si>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</si>
  <si>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</si>
  <si>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</si>
  <si>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</si>
  <si>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</si>
  <si>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</si>
  <si>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</si>
  <si>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</si>
  <si>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</si>
  <si>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</si>
  <si>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</si>
  <si>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</si>
  <si>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</si>
  <si>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</si>
  <si>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</si>
  <si>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</si>
  <si>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</si>
  <si>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</si>
  <si>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</si>
  <si>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</si>
  <si>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</si>
  <si>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</si>
  <si>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</si>
  <si>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</si>
  <si>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</si>
  <si>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</si>
  <si>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</si>
  <si>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</si>
  <si>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</si>
  <si>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</si>
  <si>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</si>
  <si>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</si>
  <si>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</si>
  <si>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</si>
  <si>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</si>
  <si>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</si>
  <si>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</si>
  <si>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</si>
  <si>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</si>
  <si>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</si>
  <si>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</si>
  <si>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</si>
  <si>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</si>
  <si>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</si>
  <si>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</si>
  <si>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</si>
  <si>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</si>
  <si>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</si>
  <si>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</si>
  <si>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</si>
  <si>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</si>
  <si>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</si>
  <si>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</si>
  <si>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</si>
  <si>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</si>
  <si>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</si>
  <si>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</si>
  <si>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</si>
  <si>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</si>
  <si>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</si>
  <si>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</si>
  <si>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</si>
  <si>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</si>
  <si>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</si>
  <si>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</si>
  <si>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</si>
  <si>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</si>
  <si>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</si>
  <si>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</si>
  <si>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</si>
  <si>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</si>
  <si>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</si>
  <si>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</si>
  <si>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</si>
  <si>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</si>
  <si>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</si>
  <si>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</si>
  <si>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</si>
  <si>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</si>
  <si>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</si>
  <si>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</si>
  <si>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</si>
  <si>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</si>
  <si>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</si>
  <si>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</si>
  <si>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</si>
  <si>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</si>
  <si>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</si>
  <si>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</si>
  <si>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</si>
  <si>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</si>
  <si>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</si>
  <si>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</si>
  <si>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</si>
  <si>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</si>
  <si>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</si>
  <si>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</si>
  <si>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</si>
  <si>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</si>
  <si>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</si>
  <si>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</si>
  <si>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</si>
  <si>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</si>
  <si>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</si>
  <si>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</si>
  <si>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</si>
  <si>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</si>
  <si>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</si>
  <si>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</si>
  <si>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</si>
  <si>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</si>
  <si>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</si>
  <si>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</si>
  <si>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</si>
  <si>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</si>
  <si>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</si>
  <si>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</si>
  <si>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</si>
  <si>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</si>
  <si>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</si>
  <si>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</si>
  <si>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</si>
  <si>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</si>
  <si>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</si>
  <si>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</si>
  <si>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</si>
  <si>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</si>
  <si>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</si>
  <si>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</si>
  <si>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</si>
  <si>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</si>
  <si>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</si>
  <si>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</si>
  <si>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</si>
  <si>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</si>
  <si>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</si>
  <si>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</si>
  <si>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</si>
  <si>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</si>
  <si>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</si>
  <si>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</si>
  <si>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</si>
  <si>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</si>
  <si>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</si>
  <si>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</si>
  <si>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</si>
  <si>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</si>
  <si>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</si>
  <si>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</si>
  <si>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</si>
  <si>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</si>
  <si>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</si>
  <si>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</si>
  <si>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</si>
  <si>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</si>
  <si>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</si>
  <si>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</si>
  <si>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</si>
  <si>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</si>
  <si>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</si>
  <si>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</si>
  <si>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</si>
  <si>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</si>
  <si>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</si>
  <si>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</si>
  <si>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</si>
  <si>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</si>
  <si>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</si>
  <si>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</si>
  <si>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</si>
  <si>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</si>
  <si>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</si>
  <si>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</si>
  <si>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</si>
  <si>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</si>
  <si>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</si>
  <si>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</si>
  <si>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</si>
  <si>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</si>
  <si>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</si>
  <si>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</si>
  <si>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</si>
  <si>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</si>
  <si>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</si>
  <si>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</si>
  <si>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</si>
  <si>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</si>
  <si>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</si>
  <si>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</si>
  <si>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</si>
  <si>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</si>
  <si>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</si>
  <si>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</si>
  <si>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</si>
  <si>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</si>
  <si>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</si>
  <si>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</si>
  <si>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</si>
  <si>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</si>
  <si>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</si>
  <si>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</si>
  <si>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</si>
  <si>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</si>
  <si>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</si>
  <si>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</si>
  <si>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</si>
  <si>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</si>
  <si>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</si>
  <si>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</si>
  <si>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</si>
  <si>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</si>
  <si>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</si>
  <si>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</si>
  <si>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</si>
  <si>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</si>
  <si>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</si>
  <si>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</si>
  <si>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</si>
  <si>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</si>
  <si>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</si>
  <si>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</si>
  <si>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</si>
  <si>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</si>
  <si>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</si>
  <si>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</si>
  <si>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</si>
  <si>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</si>
  <si>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</si>
  <si>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</si>
  <si>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</si>
  <si>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</si>
  <si>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</si>
  <si>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</si>
  <si>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</si>
  <si>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</si>
  <si>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</si>
  <si>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</si>
  <si>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</si>
  <si>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</si>
  <si>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</si>
  <si>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</si>
  <si>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</si>
  <si>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</si>
  <si>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</si>
  <si>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</si>
  <si>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</si>
  <si>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</si>
  <si>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</si>
  <si>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</si>
  <si>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</si>
  <si>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</si>
  <si>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</si>
  <si>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</si>
  <si>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</si>
  <si>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</si>
  <si>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</si>
  <si>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</si>
  <si>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</si>
  <si>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</si>
  <si>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</si>
  <si>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</si>
  <si>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</si>
  <si>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</si>
  <si>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</si>
  <si>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</si>
  <si>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</si>
  <si>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</si>
  <si>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</si>
  <si>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</si>
  <si>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</si>
  <si>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</si>
  <si>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</si>
  <si>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</si>
  <si>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</si>
  <si>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</si>
  <si>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</si>
  <si>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</si>
  <si>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</si>
  <si>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</si>
  <si>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</si>
  <si>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</si>
  <si>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</si>
  <si>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</si>
  <si>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</si>
  <si>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</si>
  <si>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</si>
  <si>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</si>
  <si>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</si>
  <si>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</si>
  <si>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</si>
  <si>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</si>
  <si>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</si>
  <si>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</si>
  <si>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</si>
  <si>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</si>
  <si>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</si>
  <si>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</si>
  <si>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</si>
  <si>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</si>
  <si>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</si>
  <si>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</si>
  <si>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</si>
  <si>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</si>
  <si>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</si>
  <si>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</si>
  <si>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</si>
  <si>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</si>
  <si>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</si>
  <si>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</si>
  <si>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</si>
  <si>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</si>
  <si>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</si>
  <si>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</si>
  <si>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</si>
  <si>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</si>
  <si>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</si>
  <si>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</si>
  <si>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</si>
  <si>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</si>
  <si>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</si>
  <si>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</si>
  <si>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</si>
  <si>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</si>
  <si>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</si>
  <si>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</si>
  <si>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</si>
  <si>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</si>
  <si>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</si>
  <si>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</si>
  <si>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</si>
  <si>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</si>
  <si>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</si>
  <si>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</si>
  <si>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</si>
  <si>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</si>
  <si>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</si>
  <si>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</si>
  <si>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</si>
  <si>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</si>
  <si>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</si>
  <si>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</si>
  <si>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</si>
  <si>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</si>
  <si>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</si>
  <si>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</si>
  <si>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</si>
  <si>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</si>
  <si>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</si>
  <si>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</si>
  <si>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</si>
  <si>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</si>
  <si>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</si>
  <si>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</si>
  <si>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</si>
  <si>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</si>
  <si>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</si>
  <si>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</si>
  <si>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</si>
  <si>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</si>
  <si>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</si>
  <si>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</si>
  <si>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</si>
  <si>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</si>
  <si>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</si>
  <si>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</si>
  <si>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</si>
  <si>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</si>
  <si>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</si>
  <si>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</si>
  <si>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</si>
  <si>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</si>
  <si>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</si>
  <si>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</si>
  <si>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</si>
  <si>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</si>
  <si>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</si>
  <si>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</si>
  <si>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</si>
  <si>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</si>
  <si>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</si>
  <si>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</si>
  <si>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</si>
  <si>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</si>
  <si>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</si>
  <si>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</si>
  <si>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</si>
  <si>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</si>
  <si>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</si>
  <si>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</si>
  <si>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</si>
  <si>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</si>
  <si>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</si>
  <si>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</si>
  <si>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</si>
  <si>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</si>
  <si>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</si>
  <si>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</si>
  <si>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</si>
  <si>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</si>
  <si>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</si>
  <si>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</si>
  <si>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</si>
  <si>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</si>
  <si>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</si>
  <si>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</si>
  <si>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</si>
  <si>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</si>
  <si>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</si>
  <si>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</si>
  <si>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</si>
  <si>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</si>
  <si>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</si>
  <si>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</si>
  <si>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</si>
  <si>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</si>
  <si>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</si>
  <si>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</si>
  <si>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</si>
  <si>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</si>
  <si>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</si>
  <si>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</si>
  <si>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</si>
  <si>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</si>
  <si>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</si>
  <si>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</si>
  <si>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</si>
  <si>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</si>
  <si>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</si>
  <si>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</si>
  <si>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</si>
  <si>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</si>
  <si>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</si>
  <si>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</si>
  <si>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</si>
  <si>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</si>
  <si>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</si>
  <si>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</si>
  <si>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</si>
  <si>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</si>
  <si>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</si>
  <si>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</si>
  <si>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</si>
  <si>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</si>
  <si>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</si>
  <si>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</si>
  <si>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</si>
  <si>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</si>
  <si>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</si>
  <si>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</si>
  <si>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</si>
  <si>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</si>
  <si>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</si>
  <si>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</si>
  <si>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</si>
  <si>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</si>
  <si>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</si>
  <si>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</si>
  <si>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</si>
  <si>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</si>
  <si>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</si>
  <si>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</si>
  <si>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</si>
  <si>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</si>
  <si>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</si>
  <si>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</si>
  <si>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</si>
  <si>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</si>
  <si>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</si>
  <si>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</si>
  <si>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</si>
  <si>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</si>
  <si>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</si>
  <si>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</si>
  <si>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</si>
  <si>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</si>
  <si>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</si>
  <si>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</si>
  <si>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</si>
  <si>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</si>
  <si>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</si>
  <si>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</si>
  <si>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</si>
  <si>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</si>
  <si>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</si>
  <si>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</si>
  <si>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</si>
  <si>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</si>
  <si>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</si>
  <si>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</si>
  <si>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</si>
  <si>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</si>
  <si>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</si>
  <si>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</si>
  <si>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</si>
  <si>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</si>
  <si>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</si>
  <si>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</si>
  <si>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</si>
  <si>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</si>
  <si>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</si>
  <si>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</si>
  <si>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</si>
  <si>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</si>
  <si>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</si>
  <si>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</si>
  <si>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</si>
  <si>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</si>
  <si>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</si>
  <si>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</si>
  <si>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</si>
  <si>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</si>
  <si>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</si>
  <si>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</si>
  <si>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</si>
  <si>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</si>
  <si>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</si>
  <si>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</si>
  <si>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</si>
  <si>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</si>
  <si>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</si>
  <si>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</si>
  <si>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</si>
  <si>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</si>
  <si>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</si>
  <si>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</si>
  <si>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</si>
  <si>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</si>
  <si>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</si>
  <si>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</si>
  <si>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</si>
  <si>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</si>
  <si>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</si>
  <si>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</si>
  <si>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</si>
  <si>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</si>
  <si>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</si>
  <si>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</si>
  <si>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</si>
  <si>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</si>
  <si>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</si>
  <si>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</si>
  <si>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</si>
  <si>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</si>
  <si>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</si>
  <si>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</si>
  <si>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</si>
  <si>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</si>
  <si>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</si>
  <si>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</si>
  <si>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</si>
  <si>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</si>
  <si>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</si>
  <si>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</si>
  <si>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</si>
  <si>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</si>
  <si>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</si>
  <si>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</si>
  <si>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</si>
  <si>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</si>
  <si>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</si>
  <si>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</si>
  <si>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</si>
  <si>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</si>
  <si>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</si>
  <si>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</si>
  <si>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</si>
  <si>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</si>
  <si>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</si>
  <si>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</si>
  <si>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</si>
  <si>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</si>
  <si>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</si>
  <si>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</si>
  <si>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</si>
  <si>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</si>
  <si>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</si>
  <si>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</si>
  <si>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</si>
  <si>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</si>
  <si>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</si>
  <si>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</si>
  <si>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</si>
  <si>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</si>
  <si>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</si>
  <si>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</si>
  <si>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</si>
  <si>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</si>
  <si>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</si>
  <si>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</si>
  <si>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</si>
  <si>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</si>
  <si>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</si>
  <si>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</si>
  <si>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</si>
  <si>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</si>
  <si>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</si>
  <si>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</si>
  <si>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</si>
  <si>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</si>
  <si>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</si>
  <si>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</si>
  <si>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</si>
  <si>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</si>
  <si>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</si>
  <si>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</si>
  <si>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</si>
  <si>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</si>
  <si>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</si>
  <si>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</si>
  <si>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</si>
  <si>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</si>
  <si>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</si>
  <si>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</si>
  <si>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</si>
  <si>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</si>
  <si>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</si>
  <si>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</si>
  <si>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</si>
  <si>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</si>
  <si>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</si>
  <si>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</si>
  <si>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</si>
  <si>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</si>
  <si>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</si>
  <si>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</si>
  <si>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</si>
  <si>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</si>
  <si>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</si>
  <si>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</si>
  <si>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</si>
  <si>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</si>
  <si>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</si>
  <si>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</si>
  <si>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</si>
  <si>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</si>
  <si>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</si>
  <si>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</si>
  <si>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</si>
  <si>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</si>
  <si>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</si>
  <si>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</si>
  <si>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</si>
  <si>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</si>
  <si>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</si>
  <si>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</si>
  <si>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</si>
  <si>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</si>
  <si>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</si>
  <si>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</si>
  <si>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</si>
  <si>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</si>
  <si>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</si>
  <si>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</si>
  <si>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</si>
  <si>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</si>
  <si>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</si>
  <si>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</si>
  <si>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</si>
  <si>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</si>
  <si>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</si>
  <si>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</si>
  <si>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</si>
  <si>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</si>
  <si>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</si>
  <si>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</si>
  <si>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</si>
  <si>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</si>
  <si>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</si>
  <si>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</si>
  <si>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</si>
  <si>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</si>
  <si>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</si>
  <si>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</si>
  <si>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</si>
  <si>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</si>
  <si>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</si>
  <si>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</si>
  <si>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</si>
  <si>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</si>
  <si>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</si>
  <si>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</si>
  <si>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</si>
  <si>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</si>
  <si>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</si>
  <si>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</si>
  <si>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</si>
  <si>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</si>
  <si>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</si>
  <si>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</si>
  <si>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</si>
  <si>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</si>
  <si>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</si>
  <si>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</si>
  <si>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</si>
  <si>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</si>
  <si>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</si>
  <si>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</si>
  <si>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</si>
  <si>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</si>
  <si>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</si>
  <si>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</si>
  <si>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</si>
  <si>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</si>
  <si>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</si>
  <si>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</si>
  <si>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</si>
  <si>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</si>
  <si>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</si>
  <si>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</si>
  <si>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</si>
  <si>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</si>
  <si>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</si>
  <si>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</si>
  <si>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</si>
  <si>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</si>
  <si>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</si>
  <si>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</si>
  <si>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</si>
  <si>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</si>
  <si>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</si>
  <si>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</si>
  <si>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</si>
  <si>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</si>
  <si>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</si>
  <si>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</si>
  <si>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</si>
  <si>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</si>
  <si>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</si>
  <si>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</si>
  <si>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</si>
  <si>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</si>
  <si>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</si>
  <si>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</si>
  <si>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</si>
  <si>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</si>
  <si>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</si>
  <si>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</si>
  <si>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</si>
  <si>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</si>
  <si>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</si>
  <si>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</si>
  <si>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</si>
  <si>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</si>
  <si>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</si>
  <si>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</si>
  <si>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</si>
  <si>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</si>
  <si>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</si>
  <si>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</si>
  <si>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</si>
  <si>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</si>
  <si>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</si>
  <si>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</si>
  <si>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</si>
  <si>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</si>
  <si>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</si>
  <si>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</si>
  <si>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</si>
  <si>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</si>
  <si>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</si>
  <si>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</si>
  <si>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</si>
  <si>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</si>
  <si>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</si>
  <si>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</si>
  <si>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</si>
  <si>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</si>
  <si>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</si>
  <si>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</si>
  <si>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</si>
  <si>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</si>
  <si>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</si>
  <si>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</si>
  <si>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</si>
  <si>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</si>
  <si>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</si>
  <si>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</si>
  <si>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</si>
  <si>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</si>
  <si>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</si>
  <si>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</si>
  <si>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</si>
  <si>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</si>
  <si>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</si>
  <si>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</si>
  <si>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</si>
  <si>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</si>
  <si>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</si>
  <si>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</si>
  <si>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</si>
  <si>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</si>
  <si>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</si>
  <si>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</si>
  <si>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</si>
  <si>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</si>
  <si>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</si>
  <si>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</si>
  <si>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</si>
  <si>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</si>
  <si>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</si>
  <si>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</si>
  <si>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</si>
  <si>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</si>
  <si>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</si>
  <si>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</si>
  <si>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</si>
  <si>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</si>
  <si>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</si>
  <si>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</si>
  <si>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</si>
  <si>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</si>
  <si>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</si>
  <si>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</si>
  <si>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</si>
  <si>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</si>
  <si>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</si>
  <si>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</si>
  <si>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</si>
  <si>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</si>
  <si>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</si>
  <si>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</si>
  <si>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</si>
  <si>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</si>
  <si>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</si>
  <si>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</si>
  <si>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</si>
  <si>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</si>
  <si>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</si>
  <si>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</si>
  <si>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</si>
  <si>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</si>
  <si>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</si>
  <si>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</si>
  <si>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</si>
  <si>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</si>
  <si>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</si>
  <si>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</si>
  <si>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</si>
  <si>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</si>
  <si>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</si>
  <si>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</si>
  <si>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</si>
  <si>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</si>
  <si>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</si>
  <si>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</si>
  <si>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</si>
  <si>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</si>
  <si>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</si>
  <si>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</si>
  <si>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</si>
  <si>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</si>
  <si>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</si>
  <si>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</si>
  <si>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</si>
  <si>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</si>
  <si>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</si>
  <si>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</si>
  <si>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</si>
  <si>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</si>
  <si>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</si>
  <si>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</si>
  <si>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</si>
  <si>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</si>
  <si>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</si>
  <si>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</si>
  <si>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</si>
  <si>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</si>
  <si>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</si>
  <si>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</si>
  <si>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</si>
  <si>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</si>
  <si>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</si>
  <si>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</si>
  <si>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</si>
  <si>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</si>
  <si>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</si>
  <si>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</si>
  <si>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</si>
  <si>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</si>
  <si>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</si>
  <si>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</si>
  <si>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</si>
  <si>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</si>
  <si>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</si>
  <si>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</si>
  <si>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</si>
  <si>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</si>
  <si>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</si>
  <si>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</si>
  <si>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</si>
  <si>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</si>
  <si>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</si>
  <si>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</si>
  <si>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</si>
  <si>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</si>
  <si>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</si>
  <si>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</si>
  <si>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</si>
  <si>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</si>
  <si>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</si>
  <si>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</si>
  <si>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</si>
  <si>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</si>
  <si>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</si>
  <si>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</si>
  <si>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</si>
  <si>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</si>
  <si>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</si>
  <si>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</si>
  <si>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</si>
  <si>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</si>
  <si>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</si>
  <si>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</si>
  <si>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</si>
  <si>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</si>
  <si>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</si>
  <si>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</si>
  <si>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</si>
  <si>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</si>
  <si>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</si>
  <si>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</si>
  <si>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</si>
  <si>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</si>
  <si>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</si>
  <si>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</si>
  <si>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</si>
  <si>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</si>
  <si>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</si>
  <si>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</si>
  <si>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</si>
  <si>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</si>
  <si>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</si>
  <si>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</si>
  <si>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</si>
  <si>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</si>
  <si>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</si>
  <si>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</si>
  <si>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</si>
  <si>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</si>
  <si>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</si>
  <si>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</si>
  <si>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</si>
  <si>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</si>
  <si>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</si>
  <si>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</si>
  <si>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</si>
  <si>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</si>
  <si>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</si>
  <si>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</si>
  <si>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</si>
  <si>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</si>
  <si>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</si>
  <si>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</si>
  <si>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</si>
  <si>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</si>
  <si>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</si>
  <si>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</si>
  <si>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</si>
  <si>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</si>
  <si>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</si>
  <si>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</si>
  <si>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</si>
  <si>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</si>
  <si>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</si>
  <si>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</si>
  <si>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</si>
  <si>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</si>
  <si>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</si>
  <si>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</si>
  <si>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</si>
  <si>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</si>
  <si>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</si>
  <si>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</si>
  <si>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</si>
  <si>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</si>
  <si>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</si>
  <si>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</si>
  <si>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</si>
  <si>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</si>
  <si>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</si>
  <si>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</si>
  <si>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</si>
  <si>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</si>
  <si>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</si>
  <si>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</si>
  <si>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</si>
  <si>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</si>
  <si>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</si>
  <si>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</si>
  <si>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</si>
  <si>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</si>
  <si>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</si>
  <si>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</si>
  <si>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</si>
  <si>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</si>
  <si>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</si>
  <si>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</si>
  <si>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</si>
  <si>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</si>
  <si>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</si>
  <si>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</si>
  <si>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</si>
  <si>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</si>
  <si>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</si>
  <si>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</si>
  <si>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</si>
  <si>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</si>
  <si>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</si>
  <si>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</si>
  <si>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</si>
  <si>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</si>
  <si>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</si>
  <si>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</si>
  <si>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</si>
  <si>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</si>
  <si>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</si>
  <si>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</si>
  <si>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</si>
  <si>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</si>
  <si>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</si>
  <si>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</si>
  <si>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</si>
  <si>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</si>
  <si>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</si>
  <si>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</si>
  <si>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</si>
  <si>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</si>
  <si>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</si>
  <si>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</si>
  <si>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</si>
  <si>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</si>
  <si>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</si>
  <si>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</si>
  <si>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</si>
  <si>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</si>
  <si>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</si>
  <si>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</si>
  <si>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</si>
  <si>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</si>
  <si>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</si>
  <si>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</si>
  <si>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</si>
  <si>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</si>
  <si>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</si>
  <si>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</si>
  <si>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</si>
  <si>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</si>
  <si>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</si>
  <si>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</si>
  <si>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</si>
  <si>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</si>
  <si>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</si>
  <si>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</si>
  <si>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</si>
  <si>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</si>
  <si>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</si>
  <si>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</si>
  <si>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</si>
  <si>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</si>
  <si>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</si>
  <si>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</si>
  <si>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</si>
  <si>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</si>
  <si>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</si>
  <si>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</si>
  <si>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</si>
  <si>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</si>
  <si>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</si>
  <si>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</si>
  <si>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</si>
  <si>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</si>
  <si>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</si>
  <si>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</si>
  <si>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</si>
  <si>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</si>
  <si>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</si>
  <si>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</si>
  <si>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</si>
  <si>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</si>
  <si>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</si>
  <si>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</si>
  <si>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</si>
  <si>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</si>
  <si>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</si>
  <si>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</si>
  <si>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</si>
  <si>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</si>
  <si>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</si>
  <si>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</si>
  <si>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</si>
  <si>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</si>
  <si>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</si>
  <si>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</si>
  <si>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</si>
  <si>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</si>
  <si>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</si>
  <si>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</si>
  <si>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</si>
  <si>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</si>
  <si>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</si>
  <si>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</si>
  <si>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</si>
  <si>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</si>
  <si>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</si>
  <si>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</si>
  <si>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</si>
  <si>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</si>
  <si>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</si>
  <si>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</si>
  <si>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</si>
  <si>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</si>
  <si>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</si>
  <si>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</si>
  <si>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</si>
  <si>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</si>
  <si>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</si>
  <si>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</si>
  <si>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</si>
  <si>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</si>
  <si>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</si>
  <si>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</si>
  <si>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</si>
  <si>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</si>
  <si>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</si>
  <si>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</si>
  <si>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</si>
  <si>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</si>
  <si>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</si>
  <si>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</si>
  <si>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</si>
  <si>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</si>
  <si>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</si>
  <si>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</si>
  <si>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</si>
  <si>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</si>
  <si>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</si>
  <si>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</si>
  <si>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</si>
  <si>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</si>
  <si>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</si>
  <si>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</si>
  <si>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</si>
  <si>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</si>
  <si>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</si>
  <si>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</si>
  <si>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</si>
  <si>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</si>
  <si>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</si>
  <si>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</si>
  <si>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</si>
  <si>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</si>
  <si>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</si>
  <si>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</si>
  <si>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</si>
  <si>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</si>
  <si>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</si>
  <si>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</si>
  <si>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</si>
  <si>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</si>
  <si>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</si>
  <si>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</si>
  <si>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</si>
  <si>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</si>
  <si>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</si>
  <si>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</si>
  <si>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</si>
  <si>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</si>
  <si>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</si>
  <si>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</si>
  <si>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</si>
  <si>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</si>
  <si>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</si>
  <si>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</si>
  <si>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</si>
  <si>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</si>
  <si>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</si>
  <si>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</si>
  <si>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</si>
  <si>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</si>
  <si>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</si>
  <si>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</si>
  <si>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</si>
  <si>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</si>
  <si>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</si>
  <si>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</si>
  <si>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</si>
  <si>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</si>
  <si>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</si>
  <si>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</si>
  <si>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</si>
  <si>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</si>
  <si>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</si>
  <si>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</si>
  <si>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</si>
  <si>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</si>
  <si>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</si>
  <si>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</si>
  <si>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</si>
  <si>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</si>
  <si>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</si>
  <si>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</si>
  <si>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</si>
  <si>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</si>
  <si>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</si>
  <si>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</si>
  <si>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</si>
  <si>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</si>
  <si>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</si>
  <si>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</si>
  <si>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</si>
  <si>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</si>
  <si>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</si>
  <si>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</si>
  <si>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</si>
  <si>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</si>
  <si>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</si>
  <si>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</si>
  <si>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</si>
  <si>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</si>
  <si>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</si>
  <si>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</si>
  <si>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</si>
  <si>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</si>
  <si>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</si>
  <si>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</si>
  <si>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</si>
  <si>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</si>
  <si>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</si>
  <si>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</si>
  <si>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</si>
  <si>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</si>
  <si>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</si>
  <si>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</si>
  <si>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</si>
  <si>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</si>
  <si>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</si>
  <si>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</si>
  <si>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</si>
  <si>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</si>
  <si>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</si>
  <si>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</si>
  <si>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</si>
  <si>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</si>
  <si>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</si>
  <si>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</si>
  <si>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</si>
  <si>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</si>
  <si>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</si>
  <si>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</si>
  <si>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</si>
  <si>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</si>
  <si>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</si>
  <si>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</si>
  <si>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</si>
  <si>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</si>
  <si>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</si>
  <si>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</si>
  <si>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</si>
  <si>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</si>
  <si>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</si>
  <si>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</si>
  <si>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</si>
  <si>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</si>
  <si>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</si>
  <si>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</si>
  <si>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</si>
  <si>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</si>
  <si>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</si>
  <si>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</si>
  <si>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</si>
  <si>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</si>
  <si>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</si>
  <si>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</si>
  <si>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</si>
  <si>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</si>
  <si>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</si>
  <si>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</si>
  <si>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</si>
  <si>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</si>
  <si>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</si>
  <si>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</si>
  <si>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</si>
  <si>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</si>
  <si>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</si>
  <si>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</si>
  <si>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</si>
  <si>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</si>
  <si>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</si>
  <si>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</si>
  <si>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</si>
  <si>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</si>
  <si>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</si>
  <si>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</si>
  <si>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</si>
  <si>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</si>
  <si>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</si>
  <si>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</si>
  <si>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</si>
  <si>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</si>
  <si>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</si>
  <si>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</si>
  <si>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</si>
  <si>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</si>
  <si>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</si>
  <si>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</si>
  <si>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</si>
  <si>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</si>
  <si>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</si>
  <si>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</si>
  <si>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</si>
  <si>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</si>
  <si>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</si>
  <si>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</si>
  <si>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</si>
  <si>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</si>
  <si>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</si>
  <si>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</si>
  <si>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</si>
  <si>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</si>
  <si>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</si>
  <si>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</si>
  <si>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</si>
  <si>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</si>
  <si>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</si>
  <si>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</si>
  <si>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</si>
  <si>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</si>
  <si>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</si>
  <si>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</si>
  <si>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</si>
  <si>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</si>
  <si>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</si>
  <si>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</si>
  <si>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</si>
  <si>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</si>
  <si>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</si>
  <si>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</si>
  <si>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</si>
  <si>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</si>
  <si>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</si>
  <si>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</si>
  <si>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</si>
  <si>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</si>
  <si>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</si>
  <si>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</si>
  <si>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</si>
  <si>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</si>
  <si>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</si>
  <si>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</si>
  <si>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</si>
  <si>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</si>
  <si>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</si>
  <si>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</si>
  <si>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</si>
  <si>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</si>
  <si>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</si>
  <si>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</si>
  <si>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</si>
  <si>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</si>
  <si>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</si>
  <si>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</si>
  <si>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</si>
  <si>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</si>
  <si>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</si>
  <si>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</si>
  <si>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</si>
  <si>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</si>
  <si>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</si>
  <si>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</si>
  <si>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</si>
  <si>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</si>
  <si>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</si>
  <si>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</si>
  <si>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</si>
  <si>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</si>
  <si>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</si>
  <si>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</si>
  <si>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</si>
  <si>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</si>
  <si>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</si>
  <si>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</si>
  <si>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</si>
  <si>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</si>
  <si>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</si>
  <si>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</si>
  <si>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</si>
  <si>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</si>
  <si>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</si>
  <si>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</si>
  <si>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</si>
  <si>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</si>
  <si>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</si>
  <si>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</si>
  <si>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</si>
  <si>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</si>
  <si>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</si>
  <si>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</si>
  <si>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</si>
  <si>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</si>
  <si>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</si>
  <si>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</si>
  <si>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</si>
  <si>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</si>
  <si>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</si>
  <si>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</si>
  <si>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</si>
  <si>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</si>
  <si>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</si>
  <si>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</si>
  <si>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</si>
  <si>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</si>
  <si>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</si>
  <si>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</si>
  <si>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</si>
  <si>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</si>
  <si>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</si>
  <si>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</si>
  <si>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</si>
  <si>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</si>
  <si>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</si>
  <si>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</si>
  <si>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</si>
  <si>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</si>
  <si>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</si>
  <si>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</si>
  <si>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</si>
  <si>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</si>
  <si>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</si>
  <si>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</si>
  <si>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</si>
  <si>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</si>
  <si>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</si>
  <si>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</si>
  <si>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</si>
  <si>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</si>
  <si>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</si>
  <si>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</si>
  <si>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</si>
  <si>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</si>
  <si>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</si>
  <si>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</si>
  <si>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</si>
  <si>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</si>
  <si>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</si>
  <si>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</si>
  <si>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</si>
  <si>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</si>
  <si>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</si>
  <si>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</si>
  <si>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</si>
  <si>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</si>
  <si>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</si>
  <si>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</si>
  <si>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</si>
  <si>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</si>
  <si>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</si>
  <si>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</si>
  <si>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</si>
  <si>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</si>
  <si>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</si>
  <si>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</si>
  <si>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</si>
  <si>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</si>
  <si>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</si>
  <si>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</si>
  <si>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</si>
  <si>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</si>
  <si>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</si>
  <si>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</si>
  <si>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</si>
  <si>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</si>
  <si>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</si>
  <si>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</si>
  <si>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</si>
  <si>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</si>
  <si>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</si>
  <si>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</si>
  <si>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</si>
  <si>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</si>
  <si>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</si>
  <si>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</si>
  <si>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</si>
  <si>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</si>
  <si>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</si>
  <si>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</si>
  <si>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</si>
  <si>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</si>
  <si>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</si>
  <si>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</si>
  <si>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</si>
  <si>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</si>
  <si>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</si>
  <si>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</si>
  <si>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</si>
  <si>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</si>
  <si>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</si>
  <si>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</si>
  <si>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</si>
  <si>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</si>
  <si>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</si>
  <si>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</si>
  <si>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</si>
  <si>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</si>
  <si>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</si>
  <si>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</si>
  <si>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</si>
  <si>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</si>
  <si>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</si>
  <si>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</si>
  <si>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</si>
  <si>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</si>
  <si>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</si>
  <si>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</si>
  <si>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</si>
  <si>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</si>
  <si>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</si>
  <si>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</si>
  <si>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</si>
  <si>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</si>
  <si>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</si>
  <si>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</si>
  <si>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</si>
  <si>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</si>
  <si>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</si>
  <si>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</si>
  <si>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</si>
  <si>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</si>
  <si>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</si>
  <si>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</si>
  <si>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</si>
  <si>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</si>
  <si>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</si>
  <si>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</si>
  <si>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</si>
  <si>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</si>
  <si>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</si>
  <si>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</si>
  <si>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</si>
  <si>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</si>
  <si>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</si>
  <si>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</si>
  <si>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</si>
  <si>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</si>
  <si>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</si>
  <si>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</si>
  <si>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</si>
  <si>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</si>
  <si>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</si>
  <si>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</si>
  <si>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</si>
  <si>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</si>
  <si>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</si>
  <si>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</si>
  <si>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</si>
  <si>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</si>
  <si>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</si>
  <si>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</si>
  <si>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</si>
  <si>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</si>
  <si>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</si>
  <si>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</si>
  <si>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</si>
  <si>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</si>
  <si>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</si>
  <si>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</si>
  <si>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</si>
  <si>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</si>
  <si>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</si>
  <si>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</si>
  <si>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</si>
  <si>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</si>
  <si>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</si>
  <si>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</si>
  <si>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</si>
  <si>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</si>
  <si>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</si>
  <si>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</si>
  <si>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</si>
  <si>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</si>
  <si>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</si>
  <si>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</si>
  <si>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</si>
  <si>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</si>
  <si>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</si>
  <si>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</si>
  <si>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</si>
  <si>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</si>
  <si>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</si>
  <si>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</si>
  <si>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</si>
  <si>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</si>
  <si>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</si>
  <si>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</si>
  <si>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</si>
  <si>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</si>
  <si>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</si>
  <si>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</si>
  <si>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</si>
  <si>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</si>
  <si>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</si>
  <si>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</si>
  <si>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</si>
  <si>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</si>
  <si>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</si>
  <si>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</si>
  <si>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</si>
  <si>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</si>
  <si>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</si>
  <si>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</si>
  <si>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</si>
  <si>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</si>
  <si>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</si>
  <si>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</si>
  <si>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</si>
  <si>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</si>
  <si>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</si>
  <si>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</si>
  <si>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</si>
  <si>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</si>
  <si>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</si>
  <si>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</si>
  <si>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</si>
  <si>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</si>
  <si>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</si>
  <si>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</si>
  <si>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</si>
  <si>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</si>
  <si>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</si>
  <si>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</si>
  <si>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</si>
  <si>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</si>
  <si>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</si>
  <si>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</si>
  <si>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</si>
  <si>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</si>
  <si>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</si>
  <si>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</si>
  <si>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</si>
  <si>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</si>
  <si>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</si>
  <si>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</si>
  <si>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</si>
  <si>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</si>
  <si>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</si>
  <si>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</si>
  <si>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</si>
  <si>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</si>
  <si>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</si>
  <si>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</si>
  <si>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</si>
  <si>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</si>
  <si>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</si>
  <si>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</si>
  <si>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</si>
  <si>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</si>
  <si>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</si>
  <si>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</si>
  <si>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</si>
  <si>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</si>
  <si>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</si>
  <si>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</si>
  <si>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</si>
  <si>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</si>
  <si>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</si>
  <si>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</si>
  <si>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</si>
  <si>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</si>
  <si>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</si>
  <si>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</si>
  <si>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</si>
  <si>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</si>
  <si>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</si>
  <si>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</si>
  <si>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</si>
  <si>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</si>
  <si>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</si>
  <si>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</si>
  <si>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</si>
  <si>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</si>
  <si>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</si>
  <si>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</si>
  <si>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</si>
  <si>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</si>
  <si>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</si>
  <si>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</si>
  <si>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</si>
  <si>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</si>
  <si>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</si>
  <si>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</si>
  <si>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</si>
  <si>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</si>
  <si>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</si>
  <si>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</si>
  <si>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</si>
  <si>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</si>
  <si>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</si>
  <si>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</si>
  <si>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</si>
  <si>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</si>
  <si>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</si>
  <si>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</si>
  <si>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</si>
  <si>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</si>
  <si>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</si>
  <si>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</si>
  <si>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</si>
  <si>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</si>
  <si>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</si>
  <si>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</si>
  <si>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</si>
  <si>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</si>
  <si>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</si>
  <si>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</si>
  <si>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</si>
  <si>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</si>
  <si>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</si>
  <si>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</si>
  <si>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</si>
  <si>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</si>
  <si>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</si>
  <si>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</si>
  <si>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</si>
  <si>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</si>
  <si>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</si>
  <si>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</si>
  <si>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</si>
  <si>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</si>
  <si>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</si>
  <si>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</si>
  <si>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</si>
  <si>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</si>
  <si>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</si>
  <si>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</si>
  <si>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</si>
  <si>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</si>
  <si>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</si>
  <si>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</si>
  <si>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</si>
  <si>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</si>
  <si>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</si>
  <si>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</si>
  <si>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</si>
  <si>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</si>
  <si>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</si>
  <si>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</si>
  <si>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</si>
  <si>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</si>
  <si>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</si>
  <si>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</si>
  <si>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</si>
  <si>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</si>
  <si>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</si>
  <si>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</si>
  <si>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</si>
  <si>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</si>
  <si>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</si>
  <si>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</si>
  <si>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</si>
  <si>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</si>
  <si>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</si>
  <si>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</si>
  <si>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</si>
  <si>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</si>
  <si>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</si>
  <si>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</si>
  <si>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</si>
  <si>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</si>
  <si>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</si>
  <si>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</si>
  <si>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</si>
  <si>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</si>
  <si>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</si>
  <si>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</si>
  <si>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</si>
  <si>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</si>
  <si>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</si>
  <si>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</si>
  <si>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</si>
  <si>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</si>
  <si>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</si>
  <si>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</si>
  <si>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</si>
  <si>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</si>
  <si>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</si>
  <si>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</si>
  <si>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</si>
  <si>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</si>
  <si>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</si>
  <si>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</si>
  <si>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</si>
  <si>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</si>
  <si>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</si>
  <si>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</si>
  <si>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</si>
  <si>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</si>
  <si>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</si>
  <si>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</si>
  <si>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</si>
  <si>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</si>
  <si>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</si>
  <si>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</si>
  <si>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</si>
  <si>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</si>
  <si>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</si>
  <si>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</si>
  <si>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</si>
  <si>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</si>
  <si>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</si>
  <si>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</si>
  <si>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</si>
  <si>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</si>
  <si>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</si>
  <si>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</si>
  <si>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</si>
  <si>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</si>
  <si>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</si>
  <si>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</si>
  <si>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</si>
  <si>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</si>
  <si>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</si>
  <si>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</si>
  <si>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</si>
  <si>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</si>
  <si>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</si>
  <si>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</si>
  <si>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</si>
  <si>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</si>
  <si>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</si>
  <si>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</si>
  <si>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</si>
  <si>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</si>
  <si>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</si>
  <si>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</si>
  <si>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</si>
  <si>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</si>
  <si>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</si>
  <si>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</si>
  <si>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</si>
  <si>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</si>
  <si>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</si>
  <si>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</si>
  <si>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</si>
  <si>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</si>
  <si>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</si>
  <si>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</si>
  <si>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</si>
  <si>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</si>
  <si>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</si>
  <si>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</si>
  <si>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</si>
  <si>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</si>
  <si>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</si>
  <si>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</si>
  <si>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</si>
  <si>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</si>
  <si>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</si>
  <si>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</si>
  <si>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</si>
  <si>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</si>
  <si>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</si>
  <si>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</si>
  <si>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</si>
  <si>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</si>
  <si>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</si>
  <si>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</si>
  <si>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</si>
  <si>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</si>
  <si>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</si>
  <si>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</si>
  <si>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</si>
  <si>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</si>
  <si>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</si>
  <si>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</si>
  <si>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</si>
  <si>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</si>
  <si>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</si>
  <si>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</si>
  <si>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</si>
  <si>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</si>
  <si>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</si>
  <si>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</si>
  <si>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</si>
  <si>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</si>
  <si>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</si>
  <si>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</si>
  <si>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</si>
  <si>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</si>
  <si>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</si>
  <si>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</si>
  <si>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</si>
  <si>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</si>
  <si>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</si>
  <si>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</si>
  <si>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</si>
  <si>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</si>
  <si>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</si>
  <si>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</si>
  <si>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</si>
  <si>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</si>
  <si>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</si>
  <si>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</si>
  <si>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</si>
  <si>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</si>
  <si>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</si>
  <si>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</si>
  <si>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</si>
  <si>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</si>
  <si>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</si>
  <si>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</si>
  <si>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</si>
  <si>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</si>
  <si>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</si>
  <si>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</si>
  <si>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</si>
  <si>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</si>
  <si>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</si>
  <si>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</si>
  <si>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</si>
  <si>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</si>
  <si>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</si>
  <si>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</si>
  <si>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</si>
  <si>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</si>
  <si>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</si>
  <si>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</si>
  <si>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</si>
  <si>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</si>
  <si>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</si>
  <si>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</si>
  <si>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</si>
  <si>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</si>
  <si>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</si>
  <si>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</si>
  <si>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</si>
  <si>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</si>
  <si>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</si>
  <si>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</si>
  <si>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</si>
  <si>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</si>
  <si>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</si>
  <si>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</si>
  <si>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</si>
  <si>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</si>
  <si>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</si>
  <si>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</si>
  <si>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</si>
  <si>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</si>
  <si>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</si>
  <si>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</si>
  <si>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</si>
  <si>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</si>
  <si>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</si>
  <si>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</si>
  <si>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</si>
  <si>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</si>
  <si>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</si>
  <si>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</si>
  <si>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</si>
  <si>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</si>
  <si>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</si>
  <si>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</si>
  <si>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</si>
  <si>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</si>
  <si>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</si>
  <si>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</si>
  <si>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</si>
  <si>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</si>
  <si>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</si>
  <si>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</si>
  <si>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</si>
  <si>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</si>
  <si>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</si>
  <si>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</si>
  <si>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</si>
  <si>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</si>
  <si>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</si>
  <si>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</si>
  <si>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</si>
  <si>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</si>
  <si>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</si>
  <si>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</si>
  <si>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</si>
  <si>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</si>
  <si>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</si>
  <si>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</si>
  <si>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</si>
  <si>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</si>
  <si>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</si>
  <si>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</si>
  <si>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</si>
  <si>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</si>
  <si>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</si>
  <si>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</si>
  <si>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</si>
  <si>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</si>
  <si>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</si>
  <si>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</si>
  <si>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</si>
  <si>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</si>
  <si>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</si>
  <si>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</si>
  <si>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</si>
  <si>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</si>
  <si>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</si>
  <si>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</si>
  <si>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</si>
  <si>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</si>
  <si>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</si>
  <si>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</si>
  <si>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</si>
  <si>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</si>
  <si>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</si>
  <si>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</si>
  <si>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</si>
  <si>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</si>
  <si>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</si>
  <si>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</si>
  <si>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</si>
  <si>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</si>
  <si>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</si>
  <si>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</si>
  <si>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</si>
  <si>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</si>
  <si>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</si>
  <si>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</si>
  <si>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</si>
  <si>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</si>
  <si>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</si>
  <si>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</si>
  <si>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</si>
  <si>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</si>
  <si>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</si>
  <si>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</si>
  <si>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</si>
  <si>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</si>
  <si>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</si>
  <si>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</si>
  <si>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</si>
  <si>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</si>
  <si>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</si>
  <si>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</si>
  <si>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</si>
  <si>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</si>
  <si>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</si>
  <si>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</si>
  <si>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</si>
  <si>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</si>
  <si>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</si>
  <si>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</si>
  <si>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</si>
  <si>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</si>
  <si>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</si>
  <si>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</si>
  <si>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</si>
  <si>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</si>
  <si>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</si>
  <si>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</si>
  <si>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</si>
  <si>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</si>
  <si>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</si>
  <si>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</si>
  <si>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</si>
  <si>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</si>
  <si>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</si>
  <si>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</si>
  <si>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</si>
  <si>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</si>
  <si>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</si>
  <si>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</si>
  <si>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</si>
  <si>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</si>
  <si>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</si>
  <si>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</si>
  <si>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</si>
  <si>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</si>
  <si>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</si>
  <si>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</si>
  <si>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</si>
  <si>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</si>
  <si>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</si>
  <si>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</si>
  <si>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</si>
  <si>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</si>
  <si>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</si>
  <si>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</si>
  <si>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</si>
  <si>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</si>
  <si>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</si>
  <si>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</si>
  <si>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</si>
  <si>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</si>
  <si>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</si>
  <si>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</si>
  <si>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</si>
  <si>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</si>
  <si>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</si>
  <si>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</si>
  <si>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</si>
  <si>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</si>
  <si>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</si>
  <si>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</si>
  <si>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</si>
  <si>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</si>
  <si>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</si>
  <si>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</si>
  <si>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</si>
  <si>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</si>
  <si>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</si>
  <si>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</si>
  <si>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</si>
  <si>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</si>
  <si>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</si>
  <si>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</si>
  <si>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</si>
  <si>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</si>
  <si>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</si>
  <si>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</si>
  <si>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</si>
  <si>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</si>
  <si>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</si>
  <si>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</si>
  <si>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</si>
  <si>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</si>
  <si>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</si>
  <si>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</si>
  <si>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</si>
  <si>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</si>
  <si>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</si>
  <si>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</si>
  <si>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</si>
  <si>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</si>
  <si>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</si>
  <si>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</si>
  <si>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</si>
  <si>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</si>
  <si>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</si>
  <si>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</si>
  <si>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</si>
  <si>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</si>
  <si>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</si>
  <si>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</si>
  <si>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</si>
  <si>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</si>
  <si>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</si>
  <si>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</si>
  <si>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</si>
  <si>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</si>
  <si>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</si>
  <si>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</si>
  <si>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</si>
  <si>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</si>
  <si>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</si>
  <si>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</si>
  <si>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</si>
  <si>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</si>
  <si>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</si>
  <si>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</si>
  <si>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</si>
  <si>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</si>
  <si>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</si>
  <si>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</si>
  <si>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</si>
  <si>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</si>
  <si>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</si>
  <si>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</si>
  <si>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</si>
  <si>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</si>
  <si>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</si>
  <si>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</si>
  <si>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</si>
  <si>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</si>
  <si>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</si>
  <si>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</si>
  <si>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</si>
  <si>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</si>
  <si>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</si>
  <si>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</si>
  <si>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</si>
  <si>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</si>
  <si>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</si>
  <si>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</si>
  <si>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</si>
  <si>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</si>
  <si>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</si>
  <si>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</si>
  <si>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</si>
  <si>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</si>
  <si>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</si>
  <si>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</si>
  <si>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</si>
  <si>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</si>
  <si>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</si>
  <si>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</si>
  <si>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</si>
  <si>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</si>
  <si>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</si>
  <si>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</si>
  <si>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</si>
  <si>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</si>
  <si>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</si>
  <si>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</si>
  <si>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</si>
  <si>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</si>
  <si>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</si>
  <si>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</si>
  <si>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</si>
  <si>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</si>
  <si>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</si>
  <si>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</si>
  <si>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</si>
  <si>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</si>
  <si>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</si>
  <si>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</si>
  <si>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</si>
  <si>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</si>
  <si>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</si>
  <si>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</si>
  <si>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</si>
  <si>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</si>
  <si>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</si>
  <si>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</si>
  <si>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</si>
  <si>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</si>
  <si>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</si>
  <si>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</si>
  <si>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</si>
  <si>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</si>
  <si>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</si>
  <si>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</si>
  <si>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</si>
  <si>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</si>
  <si>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</si>
  <si>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</si>
  <si>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</si>
  <si>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</si>
  <si>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</si>
  <si>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</si>
  <si>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</si>
  <si>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</si>
  <si>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</si>
  <si>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</si>
  <si>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</si>
  <si>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</si>
  <si>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</si>
  <si>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</si>
  <si>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</si>
  <si>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</si>
  <si>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</si>
  <si>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</si>
  <si>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</si>
  <si>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</si>
  <si>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</si>
  <si>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</si>
  <si>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</si>
  <si>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</si>
  <si>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</si>
  <si>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</si>
  <si>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</si>
  <si>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</si>
  <si>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</si>
  <si>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</si>
  <si>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</si>
  <si>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</si>
  <si>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</si>
  <si>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</si>
  <si>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</si>
  <si>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</si>
  <si>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</si>
  <si>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</si>
  <si>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</si>
  <si>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</si>
  <si>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</si>
  <si>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</si>
  <si>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</si>
  <si>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</si>
  <si>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</si>
  <si>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</si>
  <si>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</si>
  <si>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</si>
  <si>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</si>
  <si>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</si>
  <si>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</si>
  <si>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</si>
  <si>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</si>
  <si>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</si>
  <si>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</si>
  <si>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</si>
  <si>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</si>
  <si>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</si>
  <si>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</si>
  <si>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</si>
  <si>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</si>
  <si>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</si>
  <si>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</si>
  <si>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</si>
  <si>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</si>
  <si>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</si>
  <si>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</si>
  <si>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</si>
  <si>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</si>
  <si>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</si>
  <si>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</si>
  <si>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</si>
  <si>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</si>
  <si>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</si>
  <si>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</si>
  <si>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</si>
  <si>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</si>
  <si>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</si>
  <si>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</si>
  <si>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</si>
  <si>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</si>
  <si>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</si>
  <si>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</si>
  <si>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</si>
  <si>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</si>
  <si>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</si>
  <si>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</si>
  <si>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</si>
  <si>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</si>
  <si>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</si>
  <si>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</si>
  <si>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</si>
  <si>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</si>
  <si>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</si>
  <si>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</si>
  <si>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</si>
  <si>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</si>
  <si>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</si>
  <si>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</si>
  <si>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</si>
  <si>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</si>
  <si>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</si>
  <si>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</si>
  <si>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</si>
  <si>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</si>
  <si>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</si>
  <si>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</si>
  <si>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</si>
  <si>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</si>
  <si>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</si>
  <si>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</si>
  <si>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</si>
  <si>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</si>
  <si>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</si>
  <si>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</si>
  <si>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</si>
  <si>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</si>
  <si>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</si>
  <si>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</si>
  <si>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</si>
  <si>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</si>
  <si>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</si>
  <si>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</si>
  <si>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</si>
  <si>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</si>
  <si>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</si>
  <si>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</si>
  <si>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</si>
  <si>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</si>
  <si>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</si>
  <si>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</si>
  <si>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</si>
  <si>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</si>
  <si>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</si>
  <si>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</si>
  <si>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</si>
  <si>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</si>
  <si>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</si>
  <si>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</si>
  <si>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</si>
  <si>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</si>
  <si>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</si>
  <si>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</si>
  <si>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</si>
  <si>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</si>
  <si>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</si>
  <si>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</si>
  <si>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</si>
  <si>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</si>
  <si>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</si>
  <si>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</si>
  <si>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</si>
  <si>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</si>
  <si>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</si>
  <si>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</si>
  <si>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</si>
  <si>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</si>
  <si>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</si>
  <si>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</si>
  <si>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</si>
  <si>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</si>
  <si>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</si>
  <si>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</si>
  <si>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</si>
  <si>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</si>
  <si>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</si>
  <si>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</si>
  <si>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</si>
  <si>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</si>
  <si>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</si>
  <si>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</si>
  <si>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</si>
  <si>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</si>
  <si>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</si>
  <si>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</si>
  <si>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</si>
  <si>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</si>
  <si>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</si>
  <si>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</si>
  <si>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</si>
  <si>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</si>
  <si>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</si>
  <si>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</si>
  <si>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</si>
  <si>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</si>
  <si>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</si>
  <si>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</si>
  <si>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</si>
  <si>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</si>
  <si>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</si>
  <si>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</si>
  <si>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</si>
  <si>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</si>
  <si>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</si>
  <si>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</si>
  <si>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</si>
  <si>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</si>
  <si>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</si>
  <si>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</si>
  <si>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</si>
  <si>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</si>
  <si>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</si>
  <si>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</si>
  <si>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</si>
  <si>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</si>
  <si>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</si>
  <si>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</si>
  <si>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</si>
  <si>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</si>
  <si>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</si>
  <si>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</si>
  <si>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</si>
  <si>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</si>
  <si>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</si>
  <si>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</si>
  <si>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</si>
  <si>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</si>
  <si>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</si>
  <si>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</si>
  <si>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</si>
  <si>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</si>
  <si>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</si>
  <si>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</si>
  <si>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</si>
  <si>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</si>
  <si>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</si>
  <si>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</si>
  <si>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</si>
  <si>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</si>
  <si>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</si>
  <si>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</si>
  <si>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</si>
  <si>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</si>
  <si>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</si>
  <si>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</si>
  <si>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</si>
  <si>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</si>
  <si>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</si>
  <si>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</si>
  <si>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</si>
  <si>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</si>
  <si>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</si>
  <si>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</si>
  <si>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</si>
  <si>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</si>
  <si>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</si>
  <si>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</si>
  <si>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</si>
  <si>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</si>
  <si>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</si>
  <si>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</si>
  <si>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</si>
  <si>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</si>
  <si>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</si>
  <si>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</si>
  <si>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</si>
  <si>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</si>
  <si>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</si>
  <si>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</si>
  <si>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</si>
  <si>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</si>
  <si>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</si>
  <si>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</si>
  <si>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</si>
  <si>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</si>
  <si>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</si>
  <si>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</si>
  <si>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</si>
  <si>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</si>
  <si>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</si>
  <si>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</si>
  <si>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</si>
  <si>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</si>
  <si>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</si>
  <si>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</si>
  <si>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</si>
  <si>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</si>
  <si>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</si>
  <si>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</si>
  <si>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</si>
  <si>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</si>
  <si>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</si>
  <si>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</si>
  <si>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</si>
  <si>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</si>
  <si>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</si>
  <si>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</si>
  <si>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</si>
  <si>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</si>
  <si>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</si>
  <si>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</si>
  <si>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</si>
  <si>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</si>
  <si>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</si>
  <si>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</si>
  <si>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</si>
  <si>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</si>
  <si>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</si>
  <si>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</si>
  <si>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</si>
  <si>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</si>
  <si>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</si>
  <si>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</si>
  <si>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</si>
  <si>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</si>
  <si>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</si>
  <si>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</si>
  <si>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</si>
  <si>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</si>
  <si>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</si>
  <si>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</si>
  <si>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</si>
  <si>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</si>
  <si>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</si>
  <si>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</si>
  <si>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</si>
  <si>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</si>
  <si>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</si>
  <si>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</si>
  <si>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</si>
  <si>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</si>
  <si>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</si>
  <si>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</si>
  <si>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</si>
  <si>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</si>
  <si>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</si>
  <si>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</si>
  <si>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</si>
  <si>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</si>
  <si>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</si>
  <si>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</si>
  <si>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</si>
  <si>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</si>
  <si>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</si>
  <si>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</si>
  <si>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</si>
  <si>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</si>
  <si>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</si>
  <si>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</si>
  <si>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</si>
  <si>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</si>
  <si>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</si>
  <si>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</si>
  <si>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</si>
  <si>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</si>
  <si>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</si>
  <si>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</si>
  <si>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</si>
  <si>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</si>
  <si>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</si>
  <si>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</si>
  <si>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</si>
  <si>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</si>
  <si>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</si>
  <si>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</si>
  <si>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</si>
  <si>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</si>
  <si>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</si>
  <si>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</si>
  <si>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</si>
  <si>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</si>
  <si>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</si>
  <si>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</si>
  <si>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</si>
  <si>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</si>
  <si>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</si>
  <si>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</si>
  <si>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</si>
  <si>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</si>
  <si>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</si>
  <si>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</si>
  <si>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</si>
  <si>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</si>
  <si>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</si>
  <si>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</si>
  <si>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</si>
  <si>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</si>
  <si>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</si>
  <si>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</si>
  <si>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</si>
  <si>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</si>
  <si>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</si>
  <si>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</si>
  <si>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</si>
  <si>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</si>
  <si>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</si>
  <si>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</si>
  <si>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</si>
  <si>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</si>
  <si>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</si>
  <si>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</si>
  <si>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</si>
  <si>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</si>
  <si>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</si>
  <si>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</si>
  <si>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</si>
  <si>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</si>
  <si>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</si>
  <si>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</si>
  <si>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</si>
  <si>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</si>
  <si>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</si>
  <si>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</si>
  <si>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</si>
  <si>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</si>
  <si>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</si>
  <si>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</si>
  <si>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</si>
  <si>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</si>
  <si>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</si>
  <si>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</si>
  <si>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</si>
  <si>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</si>
  <si>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</si>
  <si>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</si>
  <si>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</si>
  <si>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</si>
  <si>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</si>
  <si>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</si>
  <si>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</si>
  <si>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</si>
  <si>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</si>
  <si>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</si>
  <si>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</si>
  <si>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</si>
  <si>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</si>
  <si>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</si>
  <si>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</si>
  <si>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</si>
  <si>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</si>
  <si>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</si>
  <si>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</si>
  <si>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</si>
  <si>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</si>
  <si>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</si>
  <si>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</si>
  <si>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</si>
  <si>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</si>
  <si>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</si>
  <si>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</si>
  <si>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</si>
  <si>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</si>
  <si>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</si>
  <si>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</si>
  <si>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</si>
  <si>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</si>
  <si>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</si>
  <si>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</si>
  <si>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</si>
  <si>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</si>
  <si>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</si>
  <si>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</si>
  <si>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</si>
  <si>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</si>
  <si>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</si>
  <si>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</si>
  <si>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</si>
  <si>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</si>
  <si>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</si>
  <si>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</si>
  <si>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</si>
  <si>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</si>
  <si>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</si>
  <si>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</si>
  <si>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</si>
  <si>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</si>
  <si>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</si>
  <si>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</si>
  <si>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</si>
  <si>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</si>
  <si>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</si>
  <si>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</si>
  <si>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</si>
  <si>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</si>
  <si>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</si>
  <si>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</si>
  <si>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</si>
  <si>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</si>
  <si>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</si>
  <si>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</si>
  <si>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</si>
  <si>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</si>
  <si>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</si>
  <si>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</si>
  <si>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</si>
  <si>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</si>
  <si>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</si>
  <si>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</si>
  <si>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</si>
  <si>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</si>
  <si>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</si>
  <si>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</si>
  <si>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</si>
  <si>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</si>
  <si>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</si>
  <si>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</si>
  <si>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</si>
  <si>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</si>
  <si>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</si>
  <si>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</si>
  <si>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</si>
  <si>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</si>
  <si>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</si>
  <si>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</si>
  <si>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</si>
  <si>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</si>
  <si>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</si>
  <si>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</si>
  <si>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</si>
  <si>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</si>
  <si>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</si>
  <si>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</si>
  <si>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</si>
  <si>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</si>
  <si>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</si>
  <si>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</si>
  <si>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</si>
  <si>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</si>
  <si>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</si>
  <si>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</si>
  <si>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</si>
  <si>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</si>
  <si>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</si>
  <si>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</si>
  <si>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</si>
  <si>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</si>
  <si>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</si>
  <si>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</si>
  <si>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</si>
  <si>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</si>
  <si>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</si>
  <si>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</si>
  <si>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</si>
  <si>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</si>
  <si>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</si>
  <si>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</si>
  <si>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</si>
  <si>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</si>
  <si>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</si>
  <si>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</si>
  <si>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</si>
  <si>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</si>
  <si>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</si>
  <si>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</si>
  <si>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</si>
  <si>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</si>
  <si>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</si>
  <si>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</si>
  <si>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</si>
  <si>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</si>
  <si>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</si>
  <si>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</si>
  <si>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</si>
  <si>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</si>
  <si>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</si>
  <si>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</si>
  <si>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</si>
  <si>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</si>
  <si>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</si>
  <si>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</si>
  <si>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</si>
  <si>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</si>
  <si>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</si>
  <si>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</si>
  <si>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</si>
  <si>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</si>
  <si>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</si>
  <si>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</si>
  <si>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</si>
  <si>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</si>
  <si>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</si>
  <si>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</si>
  <si>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</si>
  <si>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</si>
  <si>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</si>
  <si>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</si>
  <si>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</si>
  <si>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</si>
  <si>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</si>
  <si>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</si>
  <si>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</si>
  <si>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</si>
  <si>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</si>
  <si>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</si>
  <si>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</si>
  <si>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</si>
  <si>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</si>
  <si>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</si>
  <si>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</si>
  <si>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</si>
  <si>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</si>
  <si>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</si>
  <si>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</si>
  <si>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</si>
  <si>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</si>
  <si>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</si>
  <si>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</si>
  <si>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</si>
  <si>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</si>
  <si>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</si>
  <si>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</si>
  <si>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</si>
  <si>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</si>
  <si>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</si>
  <si>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</si>
  <si>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</si>
  <si>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</si>
  <si>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</si>
  <si>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</si>
  <si>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</si>
  <si>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</si>
  <si>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</si>
  <si>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</si>
  <si>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</si>
  <si>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</si>
  <si>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</si>
  <si>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</si>
  <si>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</si>
  <si>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</si>
  <si>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</si>
  <si>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</si>
  <si>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</si>
  <si>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</si>
  <si>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</si>
  <si>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</si>
  <si>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</si>
  <si>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</si>
  <si>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</si>
  <si>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</si>
  <si>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</si>
  <si>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</si>
  <si>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</si>
  <si>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</si>
  <si>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</si>
  <si>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</si>
  <si>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</si>
  <si>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</si>
  <si>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</si>
  <si>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</si>
  <si>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</si>
  <si>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</si>
  <si>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</si>
  <si>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</si>
  <si>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</si>
  <si>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</si>
  <si>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</si>
  <si>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</si>
  <si>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</si>
  <si>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</si>
  <si>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</si>
  <si>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</si>
  <si>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</si>
  <si>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</si>
  <si>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</si>
  <si>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</si>
  <si>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</si>
  <si>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</si>
  <si>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</si>
  <si>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</si>
  <si>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</si>
  <si>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</si>
  <si>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</si>
  <si>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</si>
  <si>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</si>
  <si>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</si>
  <si>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</si>
  <si>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</si>
  <si>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</si>
  <si>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</si>
  <si>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</si>
  <si>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</si>
  <si>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</si>
  <si>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</si>
  <si>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</si>
  <si>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</si>
  <si>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</si>
  <si>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</si>
  <si>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</si>
  <si>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</si>
  <si>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</si>
  <si>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</si>
  <si>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</si>
  <si>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</si>
  <si>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</si>
  <si>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</si>
  <si>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</si>
  <si>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</si>
  <si>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</si>
  <si>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</si>
  <si>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</si>
  <si>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</si>
  <si>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</si>
  <si>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</si>
  <si>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</si>
  <si>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</si>
  <si>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</si>
  <si>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</si>
  <si>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</si>
  <si>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</si>
  <si>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</si>
  <si>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</si>
  <si>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</si>
  <si>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</si>
  <si>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</si>
  <si>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</si>
  <si>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</si>
  <si>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</si>
  <si>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</si>
  <si>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</si>
  <si>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</si>
  <si>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</si>
  <si>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</si>
  <si>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</si>
  <si>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</si>
  <si>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</si>
  <si>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</si>
  <si>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</si>
  <si>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</si>
  <si>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</si>
  <si>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</si>
  <si>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</si>
  <si>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</si>
  <si>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</si>
  <si>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</si>
  <si>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</si>
  <si>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</si>
  <si>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</si>
  <si>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</si>
  <si>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</si>
  <si>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</si>
  <si>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</si>
  <si>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</si>
  <si>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</si>
  <si>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</si>
  <si>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</si>
  <si>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</si>
  <si>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</si>
  <si>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</si>
  <si>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</si>
  <si>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</si>
  <si>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</si>
  <si>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</si>
  <si>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</si>
  <si>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</si>
  <si>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</si>
  <si>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</si>
  <si>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</si>
  <si>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</si>
  <si>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</si>
  <si>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</si>
  <si>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</si>
  <si>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</si>
  <si>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</si>
  <si>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</si>
  <si>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</si>
  <si>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</si>
  <si>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</si>
  <si>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</si>
  <si>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</si>
  <si>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</si>
  <si>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</si>
  <si>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</si>
  <si>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</si>
  <si>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</si>
  <si>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</si>
  <si>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</si>
  <si>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</si>
  <si>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</si>
  <si>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</si>
  <si>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</si>
  <si>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</si>
  <si>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</si>
  <si>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</si>
  <si>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</si>
  <si>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</si>
  <si>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</si>
  <si>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</si>
  <si>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</si>
  <si>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</si>
  <si>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</si>
  <si>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</si>
  <si>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</si>
  <si>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</si>
  <si>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</si>
  <si>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</si>
  <si>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</si>
  <si>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</si>
  <si>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</si>
  <si>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</si>
  <si>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</si>
  <si>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</si>
  <si>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</si>
  <si>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</si>
  <si>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</si>
  <si>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</si>
  <si>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</si>
  <si>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</si>
  <si>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</si>
  <si>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</si>
  <si>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</si>
  <si>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</si>
  <si>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</si>
  <si>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</si>
  <si>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</si>
  <si>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</si>
  <si>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</si>
  <si>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</si>
  <si>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</si>
  <si>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</si>
  <si>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</si>
  <si>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</si>
  <si>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</si>
  <si>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</si>
  <si>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</si>
  <si>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</si>
  <si>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</si>
  <si>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</si>
  <si>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</si>
  <si>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</si>
  <si>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</si>
  <si>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</si>
  <si>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</si>
  <si>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</si>
  <si>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</si>
  <si>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</si>
  <si>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</si>
  <si>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</si>
  <si>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</si>
  <si>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</si>
  <si>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</si>
  <si>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</si>
  <si>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</si>
  <si>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</si>
  <si>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</si>
  <si>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</si>
  <si>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</si>
  <si>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</si>
  <si>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</si>
  <si>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</si>
  <si>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</si>
  <si>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</si>
  <si>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</si>
  <si>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</si>
  <si>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</si>
  <si>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</si>
  <si>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</si>
  <si>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</si>
  <si>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</si>
  <si>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</si>
  <si>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</si>
  <si>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</si>
  <si>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</si>
  <si>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</si>
  <si>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</si>
  <si>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</si>
  <si>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</si>
  <si>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</si>
  <si>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</si>
  <si>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</si>
  <si>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</si>
  <si>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</si>
  <si>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</si>
  <si>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</si>
  <si>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</si>
  <si>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</si>
  <si>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</si>
  <si>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</si>
  <si>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</si>
  <si>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</si>
  <si>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</si>
  <si>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</si>
  <si>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</si>
  <si>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</si>
  <si>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</si>
  <si>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</si>
  <si>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</si>
  <si>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</si>
  <si>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</si>
  <si>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</si>
  <si>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</si>
  <si>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</si>
  <si>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</si>
  <si>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</si>
  <si>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</si>
  <si>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</si>
  <si>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</si>
  <si>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</si>
  <si>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</si>
  <si>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</si>
  <si>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</si>
  <si>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</si>
  <si>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</si>
  <si>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</si>
  <si>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</si>
  <si>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</si>
  <si>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</si>
  <si>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</si>
  <si>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</si>
  <si>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</si>
  <si>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</si>
  <si>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</si>
  <si>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</si>
  <si>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</si>
  <si>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</si>
  <si>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</si>
  <si>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</si>
  <si>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</si>
  <si>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</si>
  <si>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</si>
  <si>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</si>
  <si>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</si>
  <si>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</si>
  <si>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</si>
  <si>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</si>
  <si>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</si>
  <si>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</si>
  <si>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</si>
  <si>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</si>
  <si>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</si>
  <si>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</si>
  <si>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</si>
  <si>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</si>
  <si>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</si>
  <si>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</si>
  <si>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</si>
  <si>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</si>
  <si>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</si>
  <si>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</si>
  <si>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</si>
  <si>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</si>
  <si>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</si>
  <si>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</si>
  <si>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</si>
  <si>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</si>
  <si>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</si>
  <si>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</si>
  <si>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</si>
  <si>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</si>
  <si>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</si>
  <si>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</si>
  <si>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</si>
  <si>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</si>
  <si>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</si>
  <si>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</si>
  <si>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</si>
  <si>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</si>
  <si>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</si>
  <si>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</si>
  <si>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</si>
  <si>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</si>
  <si>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</si>
  <si>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</si>
  <si>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</si>
  <si>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</si>
  <si>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</si>
  <si>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</si>
  <si>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</si>
  <si>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</si>
  <si>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</si>
  <si>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</si>
  <si>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</si>
  <si>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</si>
  <si>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</si>
  <si>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</si>
  <si>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</si>
  <si>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</si>
  <si>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</si>
  <si>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</si>
  <si>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</si>
  <si>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</si>
  <si>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</si>
  <si>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</si>
  <si>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</si>
  <si>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</si>
  <si>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</si>
  <si>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</si>
  <si>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</si>
  <si>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</si>
  <si>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</si>
  <si>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</si>
  <si>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</si>
  <si>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</si>
  <si>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</si>
  <si>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</si>
  <si>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</si>
  <si>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</si>
  <si>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</si>
  <si>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</si>
  <si>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</si>
  <si>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</si>
  <si>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</si>
  <si>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</si>
  <si>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</si>
  <si>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</si>
  <si>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</si>
  <si>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</si>
  <si>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</si>
  <si>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</si>
  <si>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</si>
  <si>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</si>
  <si>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</si>
  <si>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</si>
  <si>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</si>
  <si>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</si>
  <si>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</si>
  <si>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</si>
  <si>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</si>
  <si>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</si>
  <si>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</si>
  <si>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</si>
  <si>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</si>
  <si>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</si>
  <si>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</si>
  <si>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</si>
  <si>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</si>
  <si>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</si>
  <si>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</si>
  <si>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</si>
  <si>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</si>
  <si>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</si>
  <si>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</si>
  <si>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</si>
  <si>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</si>
  <si>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</si>
  <si>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</si>
  <si>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</si>
  <si>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</si>
  <si>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</si>
  <si>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</si>
  <si>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</si>
  <si>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</si>
  <si>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</si>
  <si>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</si>
  <si>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</si>
  <si>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</si>
  <si>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</si>
  <si>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</si>
  <si>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</si>
  <si>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</si>
  <si>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</si>
  <si>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</si>
  <si>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</si>
  <si>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</si>
  <si>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</si>
  <si>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</si>
  <si>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</si>
  <si>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</si>
  <si>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</si>
  <si>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</si>
  <si>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</si>
  <si>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</si>
  <si>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</si>
  <si>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</si>
  <si>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</si>
  <si>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</si>
  <si>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</si>
  <si>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</si>
  <si>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</si>
  <si>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</si>
  <si>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</si>
  <si>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</si>
  <si>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</si>
  <si>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</si>
  <si>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</si>
  <si>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</si>
  <si>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</si>
  <si>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</si>
  <si>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</si>
  <si>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</si>
  <si>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</si>
  <si>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</si>
  <si>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</si>
  <si>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</si>
  <si>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</si>
  <si>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</si>
  <si>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</si>
  <si>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</si>
  <si>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</si>
  <si>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</si>
  <si>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</si>
  <si>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</si>
  <si>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</si>
  <si>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</si>
  <si>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</si>
  <si>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</si>
  <si>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</si>
  <si>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</si>
  <si>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</si>
  <si>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</si>
  <si>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</si>
  <si>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</si>
  <si>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</si>
  <si>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</si>
  <si>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</si>
  <si>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</si>
  <si>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</si>
  <si>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</si>
  <si>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</si>
  <si>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</si>
  <si>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</si>
  <si>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</si>
  <si>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</si>
  <si>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</si>
  <si>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</si>
  <si>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</si>
  <si>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</si>
  <si>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</si>
  <si>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</si>
  <si>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</si>
  <si>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</si>
  <si>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</si>
  <si>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</si>
  <si>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</si>
  <si>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</si>
  <si>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</si>
  <si>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</si>
  <si>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</si>
  <si>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</si>
  <si>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</si>
  <si>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</si>
  <si>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</si>
  <si>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</si>
  <si>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</si>
  <si>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</si>
  <si>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</si>
  <si>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</si>
  <si>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</si>
  <si>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</si>
  <si>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</si>
  <si>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</si>
  <si>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</si>
  <si>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</si>
  <si>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</si>
  <si>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</si>
  <si>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</si>
  <si>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</si>
  <si>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</si>
  <si>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</si>
  <si>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</si>
  <si>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</si>
  <si>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</si>
  <si>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</si>
  <si>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</si>
  <si>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</si>
  <si>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</si>
  <si>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</si>
  <si>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</si>
  <si>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</si>
  <si>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</si>
  <si>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</si>
  <si>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</si>
  <si>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</si>
  <si>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</si>
  <si>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</si>
  <si>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</si>
  <si>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</si>
  <si>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</si>
  <si>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</si>
  <si>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</si>
  <si>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</si>
  <si>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</si>
  <si>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</si>
  <si>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</si>
  <si>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</si>
  <si>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</si>
  <si>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</si>
  <si>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</si>
  <si>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</si>
  <si>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</si>
  <si>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</si>
  <si>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</si>
  <si>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</si>
  <si>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</si>
  <si>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</si>
  <si>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</si>
  <si>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</si>
  <si>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</si>
  <si>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</si>
  <si>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</si>
  <si>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</si>
  <si>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</si>
  <si>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</si>
  <si>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</si>
  <si>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</si>
  <si>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</si>
  <si>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</si>
  <si>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</si>
  <si>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</si>
  <si>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</si>
  <si>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</si>
  <si>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</si>
  <si>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</si>
  <si>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</si>
  <si>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</si>
  <si>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</si>
  <si>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</si>
  <si>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</si>
  <si>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</si>
  <si>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</si>
  <si>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</si>
  <si>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</si>
  <si>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</si>
  <si>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</si>
  <si>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</si>
  <si>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</si>
  <si>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</si>
  <si>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</si>
  <si>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</si>
  <si>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</si>
  <si>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</si>
  <si>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</si>
  <si>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</si>
  <si>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</si>
  <si>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</si>
  <si>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</si>
  <si>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</si>
  <si>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</si>
  <si>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</si>
  <si>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</si>
  <si>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</si>
  <si>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</si>
  <si>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</si>
  <si>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</si>
  <si>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</si>
  <si>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</si>
  <si>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</si>
  <si>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</si>
  <si>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</si>
  <si>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</si>
  <si>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</si>
  <si>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</si>
  <si>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</si>
  <si>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</si>
  <si>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</si>
  <si>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</si>
  <si>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</si>
  <si>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</si>
  <si>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</si>
  <si>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</si>
  <si>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</si>
  <si>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</si>
  <si>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</si>
  <si>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</si>
  <si>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</si>
  <si>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</si>
  <si>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</si>
  <si>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</si>
  <si>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</si>
  <si>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</si>
  <si>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</si>
  <si>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</si>
  <si>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</si>
  <si>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</si>
  <si>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</si>
  <si>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</si>
  <si>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</si>
  <si>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</si>
  <si>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</si>
  <si>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</si>
  <si>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</si>
  <si>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</si>
  <si>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</si>
  <si>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</si>
  <si>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</si>
  <si>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</si>
  <si>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</si>
  <si>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</si>
  <si>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</si>
  <si>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</si>
  <si>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</si>
  <si>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</si>
  <si>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</si>
  <si>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</si>
  <si>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</si>
  <si>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</si>
  <si>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</si>
  <si>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</si>
  <si>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</si>
  <si>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</si>
  <si>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</si>
  <si>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</si>
  <si>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</si>
  <si>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</si>
  <si>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</si>
  <si>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</si>
  <si>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</si>
  <si>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</si>
  <si>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</si>
  <si>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</si>
  <si>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</si>
  <si>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</si>
  <si>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</si>
  <si>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</si>
  <si>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</si>
  <si>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</si>
  <si>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</si>
  <si>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</si>
  <si>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</si>
  <si>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</si>
  <si>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</si>
  <si>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</si>
  <si>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</si>
  <si>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</si>
  <si>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</si>
  <si>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</si>
  <si>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</si>
  <si>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</si>
  <si>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</si>
  <si>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</si>
  <si>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</si>
  <si>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</si>
  <si>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</si>
  <si>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</si>
  <si>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</si>
  <si>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</si>
  <si>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</si>
  <si>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</si>
  <si>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</si>
  <si>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</si>
  <si>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</si>
  <si>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</si>
  <si>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</si>
  <si>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</si>
  <si>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</si>
  <si>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</si>
  <si>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</si>
  <si>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</si>
  <si>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</si>
  <si>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</si>
  <si>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</si>
  <si>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</si>
  <si>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</si>
  <si>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</si>
  <si>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</si>
  <si>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</si>
  <si>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</si>
  <si>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</si>
  <si>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</si>
  <si>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</si>
  <si>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</si>
  <si>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</si>
  <si>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</si>
  <si>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</si>
  <si>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</si>
  <si>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</si>
  <si>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</si>
  <si>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</si>
  <si>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</si>
  <si>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</si>
  <si>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</si>
  <si>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</si>
  <si>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</si>
  <si>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</si>
  <si>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</si>
  <si>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</si>
  <si>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</si>
  <si>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</si>
  <si>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</si>
  <si>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</si>
  <si>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</si>
  <si>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</si>
  <si>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</si>
  <si>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</si>
  <si>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</si>
  <si>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</si>
  <si>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</si>
  <si>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</si>
  <si>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</si>
  <si>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</si>
  <si>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</si>
  <si>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</si>
  <si>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</si>
  <si>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</si>
  <si>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</si>
  <si>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</si>
  <si>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</si>
  <si>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</si>
  <si>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</si>
  <si>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</si>
  <si>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</si>
  <si>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</si>
  <si>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</si>
  <si>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</si>
  <si>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</si>
  <si>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</si>
  <si>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</si>
  <si>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</si>
  <si>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</si>
  <si>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</si>
  <si>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</si>
  <si>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</si>
  <si>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</si>
  <si>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</si>
  <si>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</si>
  <si>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</si>
  <si>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</si>
  <si>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</si>
  <si>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</si>
  <si>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</si>
  <si>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</si>
  <si>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</si>
  <si>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</si>
  <si>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</si>
  <si>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</si>
  <si>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</si>
  <si>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</si>
  <si>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</si>
  <si>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</si>
  <si>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</si>
  <si>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</si>
  <si>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</si>
  <si>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</si>
  <si>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</si>
  <si>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</si>
  <si>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</si>
  <si>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</si>
  <si>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</si>
  <si>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</si>
  <si>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</si>
  <si>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</si>
  <si>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</si>
  <si>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</si>
  <si>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</si>
  <si>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</si>
  <si>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</si>
  <si>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</si>
  <si>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</si>
  <si>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</si>
  <si>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</si>
  <si>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</si>
  <si>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</si>
  <si>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</si>
  <si>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</si>
  <si>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</si>
  <si>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</si>
  <si>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</si>
  <si>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</si>
  <si>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</si>
  <si>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</si>
  <si>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</si>
  <si>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</si>
  <si>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</si>
  <si>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</si>
  <si>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</si>
  <si>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</si>
  <si>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</si>
  <si>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</si>
  <si>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</si>
  <si>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</si>
  <si>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</si>
  <si>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</si>
  <si>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</si>
  <si>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</si>
  <si>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</si>
  <si>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</si>
  <si>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</si>
  <si>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</si>
  <si>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</si>
  <si>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</si>
  <si>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</si>
  <si>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</si>
  <si>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</si>
  <si>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</si>
  <si>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</si>
  <si>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</si>
  <si>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</si>
  <si>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</si>
  <si>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</si>
  <si>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</si>
  <si>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</si>
  <si>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</si>
  <si>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</si>
  <si>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</si>
  <si>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</si>
  <si>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</si>
  <si>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</si>
  <si>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</si>
  <si>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</si>
  <si>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</si>
  <si>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</si>
  <si>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</si>
  <si>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</si>
  <si>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</si>
  <si>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</si>
  <si>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</si>
  <si>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</si>
  <si>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</si>
  <si>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</si>
  <si>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</si>
  <si>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</si>
  <si>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</si>
  <si>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</si>
  <si>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</si>
  <si>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</si>
  <si>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</si>
  <si>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</si>
  <si>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</si>
  <si>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</si>
  <si>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</si>
  <si>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</si>
  <si>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</si>
  <si>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</si>
  <si>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</si>
  <si>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</si>
  <si>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</si>
  <si>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</si>
  <si>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</si>
  <si>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</si>
  <si>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</si>
  <si>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</si>
  <si>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</si>
  <si>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</si>
  <si>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</si>
  <si>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</si>
  <si>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</si>
  <si>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</si>
  <si>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</si>
  <si>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</si>
  <si>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</si>
  <si>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</si>
  <si>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</si>
  <si>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</si>
  <si>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</si>
  <si>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</si>
  <si>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</si>
  <si>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</si>
  <si>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</si>
  <si>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</si>
  <si>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</si>
  <si>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</si>
  <si>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</si>
  <si>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</si>
  <si>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</si>
  <si>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</si>
  <si>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</si>
  <si>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</si>
  <si>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</si>
  <si>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</si>
  <si>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</si>
  <si>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</si>
  <si>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</si>
  <si>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</si>
  <si>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</si>
  <si>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</si>
  <si>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</si>
  <si>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</si>
  <si>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</si>
  <si>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</si>
  <si>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</si>
  <si>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</si>
  <si>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</si>
  <si>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</si>
  <si>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</si>
  <si>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</si>
  <si>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</si>
  <si>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</si>
  <si>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</si>
  <si>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</si>
  <si>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</si>
  <si>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</si>
  <si>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</si>
  <si>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</si>
  <si>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</si>
  <si>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</si>
  <si>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</si>
  <si>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</si>
  <si>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</si>
  <si>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</si>
  <si>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</si>
  <si>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</si>
  <si>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</si>
  <si>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</si>
  <si>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</si>
  <si>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</si>
  <si>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</si>
  <si>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</si>
  <si>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</si>
  <si>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</si>
  <si>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</si>
  <si>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</si>
  <si>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</si>
  <si>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</si>
  <si>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</si>
  <si>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</si>
  <si>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</si>
  <si>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</si>
  <si>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</si>
  <si>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</si>
  <si>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</si>
  <si>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</si>
  <si>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</si>
  <si>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</si>
  <si>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</si>
  <si>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</si>
  <si>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</si>
  <si>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</si>
  <si>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</si>
  <si>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</si>
  <si>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</si>
  <si>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</si>
  <si>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</si>
  <si>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</si>
  <si>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</si>
  <si>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</si>
  <si>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</si>
  <si>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</si>
  <si>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</si>
  <si>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</si>
  <si>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</si>
  <si>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</si>
  <si>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</si>
  <si>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</si>
  <si>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</si>
  <si>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</si>
  <si>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</si>
  <si>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</si>
  <si>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</si>
  <si>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</si>
  <si>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</si>
  <si>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</si>
  <si>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</si>
  <si>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</si>
  <si>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</si>
  <si>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</si>
  <si>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</si>
  <si>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</si>
  <si>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</si>
  <si>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</si>
  <si>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</si>
  <si>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</si>
  <si>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</si>
  <si>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</si>
  <si>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</si>
  <si>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</si>
  <si>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</si>
  <si>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</si>
  <si>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</si>
  <si>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</si>
  <si>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</si>
  <si>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</si>
  <si>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</si>
  <si>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</si>
  <si>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</si>
  <si>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</si>
  <si>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</si>
  <si>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</si>
  <si>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</si>
  <si>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</si>
  <si>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</si>
  <si>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</si>
  <si>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</si>
  <si>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</si>
  <si>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</si>
  <si>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</si>
  <si>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</si>
  <si>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</si>
  <si>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</si>
  <si>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</si>
  <si>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</si>
  <si>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</si>
  <si>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</si>
  <si>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</si>
  <si>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</si>
  <si>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</si>
  <si>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</si>
  <si>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</si>
  <si>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</si>
  <si>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</si>
  <si>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</si>
  <si>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</si>
  <si>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</si>
  <si>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</si>
  <si>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</si>
  <si>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</si>
  <si>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</si>
  <si>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</si>
  <si>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</si>
  <si>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</si>
  <si>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</si>
  <si>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</si>
  <si>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</si>
  <si>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</si>
  <si>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</si>
  <si>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</si>
  <si>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</si>
  <si>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</si>
  <si>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</si>
  <si>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</si>
  <si>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</si>
  <si>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</si>
  <si>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</si>
  <si>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</si>
  <si>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</si>
  <si>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</si>
  <si>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</si>
  <si>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</si>
  <si>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</si>
  <si>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</si>
  <si>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</si>
  <si>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</si>
  <si>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</si>
  <si>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</si>
  <si>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</si>
  <si>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</si>
  <si>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</si>
  <si>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</si>
  <si>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</si>
  <si>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</si>
  <si>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</si>
  <si>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</si>
  <si>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</si>
  <si>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</si>
  <si>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</si>
  <si>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</si>
  <si>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</si>
  <si>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</si>
  <si>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</si>
  <si>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</si>
  <si>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</si>
  <si>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</si>
  <si>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</si>
  <si>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</si>
  <si>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</si>
  <si>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</si>
  <si>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</si>
  <si>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</si>
  <si>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</si>
  <si>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</si>
  <si>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</si>
  <si>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</si>
  <si>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</si>
  <si>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</si>
  <si>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</si>
  <si>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</si>
  <si>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</si>
  <si>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</si>
  <si>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</si>
  <si>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</si>
  <si>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</si>
  <si>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</si>
  <si>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</si>
  <si>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</si>
  <si>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</si>
  <si>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</si>
  <si>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</si>
  <si>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</si>
  <si>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</si>
  <si>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</si>
  <si>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</si>
  <si>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</si>
  <si>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</si>
  <si>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</si>
  <si>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</si>
  <si>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</si>
  <si>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</si>
  <si>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</si>
  <si>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</si>
  <si>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</si>
  <si>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</si>
  <si>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</si>
  <si>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</si>
  <si>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</si>
  <si>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</si>
  <si>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</si>
  <si>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</si>
  <si>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</si>
  <si>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</si>
  <si>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</si>
  <si>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</si>
  <si>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</si>
  <si>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</si>
  <si>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</si>
  <si>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</si>
  <si>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</si>
  <si>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</si>
  <si>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</si>
  <si>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</si>
  <si>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</si>
  <si>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</si>
  <si>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</si>
  <si>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</si>
  <si>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</si>
  <si>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</si>
  <si>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</si>
  <si>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</si>
  <si>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</si>
  <si>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</si>
  <si>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</si>
  <si>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</si>
  <si>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</si>
  <si>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</si>
  <si>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</si>
  <si>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</si>
  <si>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</si>
  <si>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</si>
  <si>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</si>
  <si>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</si>
  <si>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</si>
  <si>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</si>
  <si>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</si>
  <si>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</si>
  <si>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</si>
  <si>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</si>
  <si>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</si>
  <si>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</si>
  <si>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</si>
  <si>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</si>
  <si>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</si>
  <si>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</si>
  <si>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</si>
  <si>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</si>
  <si>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</si>
  <si>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</si>
  <si>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</si>
  <si>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</si>
  <si>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</si>
  <si>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</si>
  <si>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</si>
  <si>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</si>
  <si>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</si>
  <si>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</si>
  <si>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</si>
  <si>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</si>
  <si>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</si>
  <si>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</si>
  <si>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</si>
  <si>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</si>
  <si>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</si>
  <si>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</si>
  <si>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</si>
  <si>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</si>
  <si>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</si>
  <si>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</si>
  <si>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</si>
  <si>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</si>
  <si>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</si>
  <si>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</si>
  <si>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</si>
  <si>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</si>
  <si>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</si>
  <si>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</si>
  <si>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</si>
  <si>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</si>
  <si>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</si>
  <si>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</si>
  <si>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</si>
  <si>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</si>
  <si>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</si>
  <si>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</si>
  <si>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</si>
  <si>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</si>
  <si>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</si>
  <si>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</si>
  <si>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</si>
  <si>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</si>
  <si>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</si>
  <si>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</si>
  <si>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</si>
  <si>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</si>
  <si>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</si>
  <si>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</si>
  <si>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</si>
  <si>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</si>
  <si>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</si>
  <si>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</si>
  <si>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</si>
  <si>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</si>
  <si>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</si>
  <si>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</si>
  <si>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</si>
  <si>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</si>
  <si>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</si>
  <si>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</si>
  <si>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</si>
  <si>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</si>
  <si>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</si>
  <si>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</si>
  <si>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</si>
  <si>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</si>
  <si>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</si>
  <si>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</si>
  <si>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</si>
  <si>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</si>
  <si>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</si>
  <si>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</si>
  <si>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</si>
  <si>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</si>
  <si>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</si>
  <si>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</si>
  <si>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</si>
  <si>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</si>
  <si>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</si>
  <si>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</si>
  <si>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</si>
  <si>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</si>
  <si>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</si>
  <si>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</si>
  <si>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</si>
  <si>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</si>
  <si>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</si>
  <si>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</si>
  <si>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</si>
  <si>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</si>
  <si>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</si>
  <si>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</si>
  <si>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</si>
  <si>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</si>
  <si>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</si>
  <si>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</si>
  <si>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</si>
  <si>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</si>
  <si>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</si>
  <si>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</si>
  <si>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</si>
  <si>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</si>
  <si>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</si>
  <si>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</si>
  <si>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</si>
  <si>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</si>
  <si>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</si>
  <si>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</si>
  <si>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</si>
  <si>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</si>
  <si>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</si>
  <si>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</si>
  <si>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</si>
  <si>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</si>
  <si>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</si>
  <si>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</si>
  <si>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</si>
  <si>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</si>
  <si>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</si>
  <si>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</si>
  <si>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</si>
  <si>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</si>
  <si>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</si>
  <si>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</si>
  <si>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</si>
  <si>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</si>
  <si>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</si>
  <si>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</si>
  <si>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</si>
  <si>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</si>
  <si>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</si>
  <si>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</si>
  <si>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</si>
  <si>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</si>
  <si>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</si>
  <si>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</si>
  <si>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</si>
  <si>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</si>
  <si>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</si>
  <si>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</si>
  <si>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</si>
  <si>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</si>
  <si>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</si>
  <si>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</si>
  <si>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</si>
  <si>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</si>
  <si>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</si>
  <si>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</si>
  <si>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</si>
  <si>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</si>
  <si>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</si>
  <si>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</si>
  <si>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</si>
  <si>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</si>
  <si>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</si>
  <si>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</si>
  <si>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</si>
  <si>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</si>
  <si>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</si>
  <si>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</si>
  <si>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</si>
  <si>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</si>
  <si>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</si>
  <si>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</si>
  <si>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</si>
  <si>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</si>
  <si>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</si>
  <si>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</si>
  <si>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</si>
  <si>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</si>
  <si>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</si>
  <si>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</si>
  <si>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</si>
  <si>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</si>
  <si>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</si>
  <si>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</si>
  <si>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</si>
  <si>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</si>
  <si>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</si>
  <si>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</si>
  <si>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</si>
  <si>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</si>
  <si>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</si>
  <si>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</si>
  <si>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</si>
  <si>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</si>
  <si>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</si>
  <si>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</si>
  <si>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</si>
  <si>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</si>
  <si>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</si>
  <si>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</si>
  <si>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</si>
  <si>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</si>
  <si>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</si>
  <si>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</si>
  <si>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</si>
  <si>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</si>
  <si>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</si>
  <si>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</si>
  <si>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</si>
  <si>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</si>
  <si>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</si>
  <si>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</si>
  <si>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</si>
  <si>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</si>
  <si>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</si>
  <si>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</si>
  <si>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</si>
  <si>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</si>
  <si>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</si>
  <si>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</si>
  <si>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</si>
  <si>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</si>
  <si>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</si>
  <si>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</si>
  <si>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</si>
  <si>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</si>
  <si>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</si>
  <si>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</si>
  <si>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</si>
  <si>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</si>
  <si>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</si>
  <si>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</si>
  <si>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</si>
  <si>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</si>
  <si>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</si>
  <si>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</si>
  <si>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</si>
  <si>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</si>
  <si>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</si>
  <si>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</si>
  <si>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</si>
  <si>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</si>
  <si>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</si>
  <si>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</si>
  <si>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</si>
  <si>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</si>
  <si>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</si>
  <si>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</si>
  <si>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</si>
  <si>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</si>
  <si>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</si>
  <si>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</si>
  <si>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</si>
  <si>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</si>
  <si>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</si>
  <si>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</si>
  <si>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</si>
  <si>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</si>
  <si>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</si>
  <si>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</si>
  <si>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</si>
  <si>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</si>
  <si>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</si>
  <si>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</si>
  <si>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</si>
  <si>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</si>
  <si>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</si>
  <si>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</si>
  <si>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</si>
  <si>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</si>
  <si>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</si>
  <si>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</si>
  <si>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</si>
  <si>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</si>
  <si>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</si>
  <si>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</si>
  <si>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</si>
  <si>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</si>
  <si>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</si>
  <si>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</si>
  <si>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</si>
  <si>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</si>
  <si>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</si>
  <si>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</si>
  <si>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</si>
  <si>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</si>
  <si>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</si>
  <si>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</si>
  <si>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</si>
  <si>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</si>
  <si>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</si>
  <si>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</si>
  <si>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</si>
  <si>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</si>
  <si>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</si>
  <si>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</si>
  <si>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</si>
  <si>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</si>
  <si>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</si>
  <si>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</si>
  <si>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</si>
  <si>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</si>
  <si>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</si>
  <si>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</si>
  <si>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</si>
  <si>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</si>
  <si>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</si>
  <si>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</si>
  <si>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</si>
  <si>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</si>
  <si>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</si>
  <si>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</si>
  <si>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</si>
  <si>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</si>
  <si>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</si>
  <si>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</si>
  <si>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</si>
  <si>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</si>
  <si>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</si>
  <si>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</si>
  <si>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</si>
  <si>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</si>
  <si>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</si>
  <si>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</si>
  <si>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</si>
  <si>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</si>
  <si>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</si>
  <si>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</si>
  <si>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</si>
  <si>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</si>
  <si>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</si>
  <si>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</si>
  <si>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</si>
  <si>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</si>
  <si>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</si>
  <si>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</si>
  <si>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</si>
  <si>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</si>
  <si>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</si>
  <si>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</si>
  <si>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</si>
  <si>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</si>
  <si>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</si>
  <si>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</si>
  <si>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</si>
  <si>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</si>
  <si>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</si>
  <si>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</si>
  <si>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</si>
  <si>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</si>
  <si>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</si>
  <si>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</si>
  <si>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</si>
  <si>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</si>
  <si>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</si>
  <si>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</si>
  <si>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</si>
  <si>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</si>
  <si>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</si>
  <si>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</si>
  <si>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</si>
  <si>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</si>
  <si>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</si>
  <si>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</si>
  <si>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</si>
  <si>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</si>
  <si>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</si>
  <si>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</si>
  <si>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</si>
  <si>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</si>
  <si>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</si>
  <si>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</si>
  <si>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</si>
  <si>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</si>
  <si>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</si>
  <si>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</si>
  <si>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</si>
  <si>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</si>
  <si>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</si>
  <si>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</si>
  <si>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</si>
  <si>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</si>
  <si>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</si>
  <si>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</si>
  <si>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</si>
  <si>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</si>
  <si>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</si>
  <si>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</si>
  <si>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</si>
  <si>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</si>
  <si>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</si>
  <si>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</si>
  <si>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</si>
  <si>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</si>
  <si>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</si>
  <si>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</si>
  <si>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</si>
  <si>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</si>
  <si>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</si>
  <si>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</si>
  <si>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</si>
  <si>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</si>
  <si>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</si>
  <si>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</si>
  <si>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</si>
  <si>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</si>
  <si>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</si>
  <si>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</si>
  <si>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</si>
  <si>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</si>
  <si>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</si>
  <si>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</si>
  <si>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</si>
  <si>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</si>
  <si>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</si>
  <si>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</si>
  <si>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</si>
  <si>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</si>
  <si>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</si>
  <si>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</si>
  <si>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</si>
  <si>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</si>
  <si>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</si>
  <si>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</si>
  <si>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</si>
  <si>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</si>
  <si>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</si>
  <si>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</si>
  <si>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</si>
  <si>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</si>
  <si>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</si>
  <si>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</si>
  <si>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</si>
  <si>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</si>
  <si>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</si>
  <si>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</si>
  <si>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</si>
  <si>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</si>
  <si>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</si>
  <si>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</si>
  <si>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</si>
  <si>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</si>
  <si>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</si>
  <si>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</si>
  <si>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</si>
  <si>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</si>
  <si>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</si>
  <si>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</si>
  <si>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</si>
  <si>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</si>
  <si>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</si>
  <si>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</si>
  <si>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</si>
  <si>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</si>
  <si>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</si>
  <si>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</si>
  <si>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</si>
  <si>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</si>
  <si>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</si>
  <si>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</si>
  <si>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</si>
  <si>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</si>
  <si>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</si>
  <si>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</si>
  <si>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</si>
  <si>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</si>
  <si>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</si>
  <si>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</si>
  <si>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</si>
  <si>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</si>
  <si>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</si>
  <si>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</si>
  <si>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</si>
  <si>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</si>
  <si>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</si>
  <si>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</si>
  <si>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</si>
  <si>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</si>
  <si>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</si>
  <si>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</si>
  <si>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</si>
  <si>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</si>
  <si>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</si>
  <si>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</si>
  <si>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</si>
  <si>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</si>
  <si>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</si>
  <si>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</si>
  <si>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</si>
  <si>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</si>
  <si>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</si>
  <si>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</si>
  <si>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</si>
  <si>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</si>
  <si>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</si>
  <si>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</si>
  <si>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</si>
  <si>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</si>
  <si>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</si>
  <si>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</si>
  <si>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</si>
  <si>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</si>
  <si>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</si>
  <si>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</si>
  <si>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</si>
  <si>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</si>
  <si>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</si>
  <si>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</si>
  <si>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</si>
  <si>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</si>
  <si>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</si>
  <si>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</si>
  <si>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</si>
  <si>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</si>
  <si>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</si>
  <si>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</si>
  <si>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</si>
  <si>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</si>
  <si>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</si>
  <si>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</si>
  <si>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</si>
  <si>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</si>
  <si>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</si>
  <si>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</si>
  <si>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</si>
  <si>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</si>
  <si>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</si>
  <si>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</si>
  <si>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</si>
  <si>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</si>
  <si>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</si>
  <si>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</si>
  <si>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</si>
  <si>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</si>
  <si>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</si>
  <si>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</si>
  <si>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</si>
  <si>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</si>
  <si>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</si>
  <si>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</si>
  <si>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</si>
  <si>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</si>
  <si>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</si>
  <si>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</si>
  <si>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</si>
  <si>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</si>
  <si>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</si>
  <si>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</si>
  <si>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</si>
  <si>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</si>
  <si>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</si>
  <si>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</si>
  <si>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</si>
  <si>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</si>
  <si>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</si>
  <si>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</si>
  <si>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</si>
  <si>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</si>
  <si>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</si>
  <si>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</si>
  <si>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</si>
  <si>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</si>
  <si>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</si>
  <si>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</si>
  <si>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</si>
  <si>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</si>
  <si>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</si>
  <si>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</si>
  <si>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</si>
  <si>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</si>
  <si>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</si>
  <si>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</si>
  <si>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</si>
  <si>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</si>
  <si>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</si>
  <si>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</si>
  <si>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</si>
  <si>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</si>
  <si>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</si>
  <si>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</si>
  <si>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</si>
  <si>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</si>
  <si>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</si>
  <si>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</si>
  <si>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</si>
  <si>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</si>
  <si>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</si>
  <si>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</si>
  <si>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</si>
  <si>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</si>
  <si>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</si>
  <si>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</si>
  <si>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</si>
  <si>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</si>
  <si>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</si>
  <si>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</si>
  <si>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</si>
  <si>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</si>
  <si>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</si>
  <si>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</si>
  <si>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</si>
  <si>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</si>
  <si>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</si>
  <si>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</si>
  <si>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</si>
  <si>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</si>
  <si>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</si>
  <si>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</si>
  <si>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</si>
  <si>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</si>
  <si>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</si>
  <si>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</si>
  <si>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</si>
  <si>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</si>
  <si>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</si>
  <si>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</si>
  <si>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</si>
  <si>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</si>
  <si>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</si>
  <si>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</si>
  <si>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</si>
  <si>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</si>
  <si>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</si>
  <si>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</si>
  <si>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</si>
  <si>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</si>
  <si>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</si>
  <si>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</si>
  <si>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</si>
  <si>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</si>
  <si>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</si>
  <si>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</si>
  <si>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</si>
  <si>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</si>
  <si>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</si>
  <si>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</si>
  <si>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</si>
  <si>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</si>
  <si>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</si>
  <si>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</si>
  <si>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</si>
  <si>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</si>
  <si>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</si>
  <si>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</si>
  <si>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</si>
  <si>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</si>
  <si>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</si>
  <si>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</si>
  <si>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</si>
  <si>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</si>
  <si>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</si>
  <si>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</si>
  <si>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</si>
  <si>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</si>
  <si>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</si>
  <si>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</si>
  <si>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</si>
  <si>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</si>
  <si>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</si>
  <si>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</si>
  <si>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</si>
  <si>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</si>
  <si>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</si>
  <si>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</si>
  <si>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</si>
  <si>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</si>
  <si>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</si>
  <si>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</si>
  <si>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</si>
  <si>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</si>
  <si>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</si>
  <si>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</si>
  <si>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</si>
  <si>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</si>
  <si>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</si>
  <si>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</si>
  <si>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</si>
  <si>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</si>
  <si>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</si>
  <si>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</si>
  <si>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</si>
  <si>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</si>
  <si>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</si>
  <si>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</si>
  <si>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</si>
  <si>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</si>
  <si>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</si>
  <si>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</si>
  <si>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</si>
  <si>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</si>
  <si>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</si>
  <si>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</si>
  <si>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</si>
  <si>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</si>
  <si>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</si>
  <si>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</si>
  <si>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</si>
  <si>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</si>
  <si>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</si>
  <si>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</si>
  <si>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</si>
  <si>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</si>
  <si>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</si>
  <si>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</si>
  <si>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</si>
  <si>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</si>
  <si>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</si>
  <si>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</si>
  <si>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</si>
  <si>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</si>
  <si>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</si>
  <si>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</si>
  <si>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</si>
  <si>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</si>
  <si>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</si>
  <si>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</si>
  <si>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</si>
  <si>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</si>
  <si>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</si>
  <si>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</si>
  <si>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</si>
  <si>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</si>
  <si>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</si>
  <si>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</si>
  <si>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</si>
  <si>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</si>
  <si>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</si>
  <si>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</si>
  <si>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</si>
  <si>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</si>
  <si>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</si>
  <si>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</si>
  <si>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</si>
  <si>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</si>
  <si>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</si>
  <si>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</si>
  <si>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</si>
  <si>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</si>
  <si>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</si>
  <si>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</si>
  <si>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</si>
  <si>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</si>
  <si>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</si>
  <si>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</si>
  <si>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</si>
  <si>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</si>
  <si>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</si>
  <si>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</si>
  <si>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</si>
  <si>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</si>
  <si>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</si>
  <si>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</si>
  <si>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</si>
  <si>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</si>
  <si>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</si>
  <si>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</si>
  <si>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</si>
  <si>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</si>
  <si>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</si>
  <si>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</si>
  <si>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</si>
  <si>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</si>
  <si>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</si>
  <si>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</si>
  <si>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</si>
  <si>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</si>
  <si>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</si>
  <si>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</si>
  <si>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</si>
  <si>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</si>
  <si>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</si>
  <si>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</si>
  <si>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</si>
  <si>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</si>
  <si>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</si>
  <si>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</si>
  <si>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</si>
  <si>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</si>
  <si>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</si>
  <si>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</si>
  <si>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</si>
  <si>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</si>
  <si>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</si>
  <si>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</si>
  <si>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</si>
  <si>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</si>
  <si>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</si>
  <si>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</si>
  <si>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</si>
  <si>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</si>
  <si>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</si>
  <si>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</si>
  <si>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</si>
  <si>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</si>
  <si>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</si>
  <si>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</si>
  <si>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</si>
  <si>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</si>
  <si>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</si>
  <si>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</si>
  <si>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</si>
  <si>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</si>
  <si>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</si>
  <si>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</si>
  <si>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</si>
  <si>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</si>
  <si>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</si>
  <si>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</si>
  <si>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</si>
  <si>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</si>
  <si>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</si>
  <si>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</si>
  <si>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</si>
  <si>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</si>
  <si>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</si>
  <si>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</si>
  <si>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</si>
  <si>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</si>
  <si>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</si>
  <si>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</si>
  <si>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</si>
  <si>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</si>
  <si>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</si>
  <si>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</si>
  <si>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</si>
  <si>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</si>
  <si>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</si>
  <si>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</si>
  <si>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</si>
  <si>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</si>
  <si>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</si>
  <si>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</si>
  <si>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</si>
  <si>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</si>
  <si>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</si>
  <si>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</si>
  <si>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</si>
  <si>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</si>
  <si>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</si>
  <si>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</si>
  <si>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</si>
  <si>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</si>
  <si>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</si>
  <si>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</si>
  <si>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</si>
  <si>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</si>
  <si>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</si>
  <si>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</si>
  <si>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</si>
  <si>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</si>
  <si>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</si>
  <si>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</si>
  <si>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</si>
  <si>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</si>
  <si>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</si>
  <si>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</si>
  <si>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</si>
  <si>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</si>
  <si>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</si>
  <si>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</si>
  <si>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</si>
  <si>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</si>
  <si>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</si>
  <si>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</si>
  <si>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</si>
  <si>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</si>
  <si>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</si>
  <si>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</si>
  <si>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</si>
  <si>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</si>
  <si>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</si>
  <si>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</si>
  <si>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</si>
  <si>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</si>
  <si>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</si>
  <si>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</si>
  <si>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</si>
  <si>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</si>
  <si>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</si>
  <si>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</si>
  <si>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</si>
  <si>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</si>
  <si>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</si>
  <si>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</si>
  <si>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</si>
  <si>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</si>
  <si>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</si>
  <si>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</si>
  <si>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</si>
  <si>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</si>
  <si>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</si>
  <si>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</si>
  <si>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</si>
  <si>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</si>
  <si>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</si>
  <si>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</si>
  <si>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</si>
  <si>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</si>
  <si>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</si>
  <si>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</si>
  <si>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</si>
  <si>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</si>
  <si>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</si>
  <si>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</si>
  <si>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</si>
  <si>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</si>
  <si>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</si>
  <si>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</si>
  <si>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</si>
  <si>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</si>
  <si>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</si>
  <si>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</si>
  <si>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</si>
  <si>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</si>
  <si>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</si>
  <si>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</si>
  <si>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</si>
  <si>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</si>
  <si>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</si>
  <si>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</si>
  <si>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</si>
  <si>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</si>
  <si>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</si>
  <si>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</si>
  <si>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</si>
  <si>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</si>
  <si>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</si>
  <si>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</si>
  <si>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</si>
  <si>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</si>
  <si>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</si>
  <si>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</si>
  <si>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</si>
  <si>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</si>
  <si>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</si>
  <si>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</si>
  <si>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</si>
  <si>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</si>
  <si>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</si>
  <si>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</si>
  <si>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</si>
  <si>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</si>
  <si>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</si>
  <si>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</si>
  <si>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</si>
  <si>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</si>
  <si>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</si>
  <si>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</si>
  <si>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</si>
  <si>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</si>
  <si>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</si>
  <si>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</si>
  <si>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</si>
  <si>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</si>
  <si>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</si>
  <si>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</si>
  <si>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</si>
  <si>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</si>
  <si>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</si>
  <si>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</si>
  <si>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</si>
  <si>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</si>
  <si>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</si>
  <si>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</si>
  <si>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</si>
  <si>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</si>
  <si>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</si>
  <si>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</si>
  <si>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</si>
  <si>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</si>
  <si>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</si>
  <si>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</si>
  <si>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</si>
  <si>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</si>
  <si>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</si>
  <si>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</si>
  <si>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</si>
  <si>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</si>
  <si>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</si>
  <si>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</si>
  <si>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</si>
  <si>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</si>
  <si>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</si>
  <si>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</si>
  <si>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</si>
  <si>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</si>
  <si>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</si>
  <si>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</si>
  <si>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</si>
  <si>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</si>
  <si>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</si>
  <si>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</si>
  <si>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</si>
  <si>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</si>
  <si>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</si>
  <si>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</si>
  <si>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</si>
  <si>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</si>
  <si>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</si>
  <si>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</si>
  <si>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</si>
  <si>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</si>
  <si>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</si>
  <si>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</si>
  <si>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</si>
  <si>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</si>
  <si>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</si>
  <si>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</si>
  <si>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</si>
  <si>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</si>
  <si>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</si>
  <si>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</si>
  <si>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</si>
  <si>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</si>
  <si>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</si>
  <si>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</si>
  <si>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</si>
  <si>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</si>
  <si>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</si>
  <si>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</si>
  <si>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</si>
  <si>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</si>
  <si>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</si>
  <si>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</si>
  <si>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</si>
  <si>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</si>
  <si>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</si>
  <si>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</si>
  <si>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</si>
  <si>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</si>
  <si>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</si>
  <si>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</si>
  <si>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</si>
  <si>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</si>
  <si>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</si>
  <si>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</si>
  <si>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</si>
  <si>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</si>
  <si>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</si>
  <si>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</si>
  <si>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</si>
  <si>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</si>
  <si>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</si>
  <si>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</si>
  <si>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</si>
  <si>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</si>
  <si>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</si>
  <si>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</si>
  <si>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</si>
  <si>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</si>
  <si>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</si>
  <si>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</si>
  <si>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</si>
  <si>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</si>
  <si>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</si>
  <si>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</si>
  <si>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</si>
  <si>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</si>
  <si>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</si>
  <si>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</si>
  <si>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</si>
  <si>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</si>
  <si>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</si>
  <si>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</si>
  <si>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</si>
  <si>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</si>
  <si>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</si>
  <si>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</si>
  <si>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</si>
  <si>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</si>
  <si>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</si>
  <si>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</si>
  <si>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</si>
  <si>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</si>
  <si>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</si>
  <si>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</si>
  <si>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</si>
  <si>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</si>
  <si>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</si>
  <si>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</si>
  <si>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</si>
  <si>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</si>
  <si>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</si>
  <si>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</si>
  <si>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</si>
  <si>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</si>
  <si>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</si>
  <si>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</si>
  <si>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</si>
  <si>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</si>
  <si>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</si>
  <si>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</si>
  <si>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</si>
  <si>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</si>
  <si>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</si>
  <si>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</si>
  <si>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</si>
  <si>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</si>
  <si>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</si>
  <si>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</si>
  <si>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</si>
  <si>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</si>
  <si>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</si>
  <si>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</si>
  <si>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</si>
  <si>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</si>
  <si>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</si>
  <si>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</si>
  <si>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</si>
  <si>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</si>
  <si>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</si>
  <si>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</si>
  <si>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</si>
  <si>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</si>
  <si>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</si>
  <si>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</si>
  <si>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</si>
  <si>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</si>
  <si>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</si>
  <si>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</si>
  <si>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</si>
  <si>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</si>
  <si>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</si>
  <si>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</si>
  <si>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</si>
  <si>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</si>
  <si>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</si>
  <si>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</si>
  <si>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</si>
  <si>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</si>
  <si>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</si>
  <si>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</si>
  <si>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</si>
  <si>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</si>
  <si>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</si>
  <si>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</si>
  <si>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</si>
  <si>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</si>
  <si>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</si>
  <si>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</si>
  <si>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</si>
  <si>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</si>
  <si>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</si>
  <si>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</si>
  <si>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</si>
  <si>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</si>
  <si>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</si>
  <si>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</si>
  <si>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</si>
  <si>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</si>
  <si>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</si>
  <si>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</si>
  <si>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</si>
  <si>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</si>
  <si>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</si>
  <si>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</si>
  <si>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</si>
  <si>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</si>
  <si>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</si>
  <si>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</si>
  <si>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</si>
  <si>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</si>
  <si>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</si>
  <si>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</si>
  <si>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</si>
  <si>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</si>
  <si>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</si>
  <si>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</si>
  <si>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</si>
  <si>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</si>
  <si>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</si>
  <si>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</si>
  <si>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</si>
  <si>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</si>
  <si>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</si>
  <si>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</si>
  <si>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</si>
  <si>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</si>
  <si>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</si>
  <si>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</si>
  <si>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</si>
  <si>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</si>
  <si>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</si>
  <si>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</si>
  <si>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</si>
  <si>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</si>
  <si>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</si>
  <si>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</si>
  <si>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</si>
  <si>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</si>
  <si>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</si>
  <si>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</si>
  <si>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</si>
  <si>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</si>
  <si>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</si>
  <si>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</si>
  <si>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</si>
  <si>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</si>
  <si>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</si>
  <si>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</si>
  <si>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</si>
  <si>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</si>
  <si>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</si>
  <si>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</si>
  <si>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</si>
  <si>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</si>
  <si>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</si>
  <si>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</si>
  <si>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</si>
  <si>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</si>
  <si>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</si>
  <si>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</si>
  <si>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</si>
  <si>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</si>
  <si>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</si>
  <si>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</si>
  <si>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</si>
  <si>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</si>
  <si>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</si>
  <si>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</si>
  <si>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</si>
  <si>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</si>
  <si>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</si>
  <si>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</si>
  <si>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</si>
  <si>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</si>
  <si>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</si>
  <si>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</si>
  <si>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</si>
  <si>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</si>
  <si>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</si>
  <si>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</si>
  <si>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</si>
  <si>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</si>
  <si>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</si>
  <si>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</si>
  <si>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</si>
  <si>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</si>
  <si>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</si>
  <si>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</si>
  <si>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</si>
  <si>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</si>
  <si>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</si>
  <si>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</si>
  <si>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</si>
  <si>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</si>
  <si>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</si>
  <si>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</si>
  <si>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</si>
  <si>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</si>
  <si>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</si>
  <si>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</si>
  <si>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</si>
  <si>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</si>
  <si>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</si>
  <si>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</si>
  <si>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</si>
  <si>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</si>
  <si>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</si>
  <si>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</si>
  <si>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</si>
  <si>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</si>
  <si>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</si>
  <si>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</si>
  <si>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</si>
  <si>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</si>
  <si>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</si>
  <si>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</si>
  <si>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</si>
  <si>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</si>
  <si>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</si>
  <si>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</si>
  <si>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</si>
  <si>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</si>
  <si>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</si>
  <si>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</si>
  <si>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</si>
  <si>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</si>
  <si>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</si>
  <si>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</si>
  <si>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</si>
  <si>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</si>
  <si>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</si>
  <si>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</si>
  <si>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</si>
  <si>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</si>
  <si>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</si>
  <si>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</si>
  <si>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</si>
  <si>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</si>
  <si>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</si>
  <si>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</si>
  <si>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</si>
  <si>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</si>
  <si>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</si>
  <si>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</si>
  <si>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</si>
  <si>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</si>
  <si>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</si>
  <si>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</si>
  <si>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</si>
  <si>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</si>
  <si>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</si>
  <si>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</si>
  <si>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</si>
  <si>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</si>
  <si>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</si>
  <si>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</si>
  <si>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</si>
  <si>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</si>
  <si>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</si>
  <si>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</si>
  <si>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</si>
  <si>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</si>
  <si>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</si>
  <si>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</si>
  <si>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</si>
  <si>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</si>
  <si>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</si>
  <si>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</si>
  <si>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</si>
  <si>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</si>
  <si>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</si>
  <si>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</si>
  <si>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</si>
  <si>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</si>
  <si>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</si>
  <si>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</si>
  <si>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</si>
  <si>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</si>
  <si>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</si>
  <si>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</si>
  <si>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</si>
  <si>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</si>
  <si>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</si>
  <si>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</si>
  <si>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</si>
  <si>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</si>
  <si>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</si>
  <si>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</si>
  <si>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</si>
  <si>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</si>
  <si>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</si>
  <si>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</si>
  <si>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</si>
  <si>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</si>
  <si>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</si>
  <si>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</si>
  <si>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</si>
  <si>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</si>
  <si>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</si>
  <si>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</si>
  <si>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</si>
  <si>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</si>
  <si>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</si>
  <si>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</si>
  <si>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</si>
  <si>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</si>
  <si>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</si>
  <si>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</si>
  <si>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</si>
  <si>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</si>
  <si>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</si>
  <si>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</si>
  <si>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</si>
  <si>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</si>
  <si>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</si>
  <si>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</si>
  <si>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</si>
  <si>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</si>
  <si>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</si>
  <si>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</si>
  <si>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</si>
  <si>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</si>
  <si>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</si>
  <si>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</si>
  <si>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</si>
  <si>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</si>
  <si>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</si>
  <si>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</si>
  <si>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</si>
  <si>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</si>
  <si>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</si>
  <si>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</si>
  <si>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</si>
  <si>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</si>
  <si>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</si>
  <si>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</si>
  <si>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</si>
  <si>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</si>
  <si>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</si>
  <si>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</si>
  <si>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</si>
  <si>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</si>
  <si>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</si>
  <si>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</si>
  <si>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</si>
  <si>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</si>
  <si>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</si>
  <si>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</si>
  <si>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</si>
  <si>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</si>
  <si>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</si>
  <si>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</si>
  <si>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</si>
  <si>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</si>
  <si>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</si>
  <si>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</si>
  <si>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</si>
  <si>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</si>
  <si>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</si>
  <si>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</si>
  <si>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</si>
  <si>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</si>
  <si>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</si>
  <si>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</si>
  <si>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</si>
  <si>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</si>
  <si>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</si>
  <si>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</si>
  <si>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</si>
  <si>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</si>
  <si>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</si>
  <si>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</si>
  <si>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</si>
  <si>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</si>
  <si>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</si>
  <si>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</si>
  <si>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</si>
  <si>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</si>
  <si>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</si>
  <si>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</si>
  <si>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</si>
  <si>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</si>
  <si>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</si>
  <si>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</si>
  <si>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</si>
  <si>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</si>
  <si>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</si>
  <si>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</si>
  <si>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</si>
  <si>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</si>
  <si>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</si>
  <si>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</si>
  <si>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</si>
  <si>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</si>
  <si>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</si>
  <si>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</si>
  <si>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</si>
  <si>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</si>
  <si>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</si>
  <si>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</si>
  <si>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</si>
  <si>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</si>
  <si>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</si>
  <si>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</si>
  <si>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</si>
  <si>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</si>
  <si>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</si>
  <si>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</si>
  <si>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</si>
  <si>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</si>
  <si>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</si>
  <si>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</si>
  <si>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</si>
  <si>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</si>
  <si>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</si>
  <si>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</si>
  <si>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</si>
  <si>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</si>
  <si>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</si>
  <si>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</si>
  <si>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</si>
  <si>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</si>
  <si>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</si>
  <si>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</si>
  <si>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</si>
  <si>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</si>
  <si>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</si>
  <si>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</si>
  <si>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</si>
  <si>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</si>
  <si>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</si>
  <si>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</si>
  <si>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</si>
  <si>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</si>
  <si>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</si>
  <si>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</si>
  <si>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</si>
  <si>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</si>
  <si>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</si>
  <si>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</si>
  <si>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</si>
  <si>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</si>
  <si>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</si>
  <si>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</si>
  <si>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</si>
  <si>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</si>
  <si>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</si>
  <si>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</si>
  <si>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</si>
  <si>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</si>
  <si>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</si>
  <si>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</si>
  <si>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</si>
  <si>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</si>
  <si>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</si>
  <si>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</si>
  <si>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</si>
  <si>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</si>
  <si>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</si>
  <si>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</si>
  <si>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</si>
  <si>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</si>
  <si>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</si>
  <si>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</si>
  <si>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</si>
  <si>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</si>
  <si>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</si>
  <si>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</si>
  <si>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</si>
  <si>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</si>
  <si>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</si>
  <si>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</si>
  <si>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</si>
  <si>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</si>
  <si>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</si>
  <si>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</si>
  <si>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</si>
  <si>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</si>
  <si>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</si>
  <si>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</si>
  <si>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</si>
  <si>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</si>
  <si>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</si>
  <si>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</si>
  <si>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</si>
  <si>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</si>
  <si>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</si>
  <si>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</si>
  <si>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</si>
  <si>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</si>
  <si>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</si>
  <si>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</si>
  <si>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</si>
  <si>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</si>
  <si>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</si>
  <si>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</si>
  <si>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</si>
  <si>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</si>
  <si>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</si>
  <si>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</si>
  <si>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</si>
  <si>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</si>
  <si>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</si>
  <si>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</si>
  <si>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</si>
  <si>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</si>
  <si>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</si>
  <si>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</si>
  <si>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</si>
  <si>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</si>
  <si>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</si>
  <si>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</si>
  <si>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</si>
  <si>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</si>
  <si>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</si>
  <si>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</si>
  <si>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</si>
  <si>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</si>
  <si>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</si>
  <si>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</si>
  <si>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</si>
  <si>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</si>
  <si>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</si>
  <si>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</si>
  <si>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</si>
  <si>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</si>
  <si>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</si>
  <si>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</si>
  <si>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</si>
  <si>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</si>
  <si>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</si>
  <si>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</si>
  <si>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</si>
  <si>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</si>
  <si>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</si>
  <si>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</si>
  <si>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</si>
  <si>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</si>
  <si>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</si>
  <si>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</si>
  <si>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</si>
  <si>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</si>
  <si>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</si>
  <si>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</si>
  <si>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</si>
  <si>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</si>
  <si>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</si>
  <si>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</si>
  <si>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</si>
  <si>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</si>
  <si>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</si>
  <si>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</si>
  <si>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</si>
  <si>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</si>
  <si>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</si>
  <si>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</si>
  <si>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</si>
  <si>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</si>
  <si>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</si>
  <si>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</si>
  <si>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</si>
  <si>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</si>
  <si>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</si>
  <si>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</si>
  <si>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</si>
  <si>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</si>
  <si>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</si>
  <si>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</si>
  <si>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</si>
  <si>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</si>
  <si>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</si>
  <si>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</si>
  <si>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</si>
  <si>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</si>
  <si>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</si>
  <si>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</si>
  <si>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</si>
  <si>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</si>
  <si>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</si>
  <si>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</si>
  <si>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</si>
  <si>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</si>
  <si>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</si>
  <si>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</si>
  <si>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</si>
  <si>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</si>
  <si>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</si>
  <si>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</si>
  <si>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</si>
  <si>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</si>
  <si>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</si>
  <si>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</si>
  <si>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</si>
  <si>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</si>
  <si>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</si>
  <si>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</si>
  <si>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</si>
  <si>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</si>
  <si>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</si>
  <si>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</si>
  <si>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</si>
  <si>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</si>
  <si>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</si>
  <si>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</si>
  <si>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</si>
  <si>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</si>
  <si>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</si>
  <si>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</si>
  <si>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</si>
  <si>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</si>
  <si>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</si>
  <si>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</si>
  <si>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</si>
  <si>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</si>
  <si>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</si>
  <si>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</si>
  <si>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</si>
  <si>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</si>
  <si>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</si>
  <si>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</si>
  <si>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</si>
  <si>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</si>
  <si>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</si>
  <si>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</si>
  <si>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</si>
  <si>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</si>
  <si>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</si>
  <si>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</si>
  <si>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</si>
  <si>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</si>
  <si>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</si>
  <si>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</si>
  <si>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</si>
  <si>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</si>
  <si>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</si>
  <si>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</si>
  <si>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</si>
  <si>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</si>
  <si>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</si>
  <si>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</si>
  <si>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</si>
  <si>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</si>
  <si>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</si>
  <si>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</si>
  <si>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</si>
  <si>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</si>
  <si>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</si>
  <si>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</si>
  <si>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</si>
  <si>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</si>
  <si>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</si>
  <si>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</si>
  <si>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</si>
  <si>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</si>
  <si>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</si>
  <si>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</si>
  <si>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</si>
  <si>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</si>
  <si>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</si>
  <si>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</si>
  <si>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</si>
  <si>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</si>
  <si>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</si>
  <si>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</si>
  <si>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</si>
  <si>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</si>
  <si>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</si>
  <si>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</si>
  <si>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</si>
  <si>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</si>
  <si>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</si>
  <si>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</si>
  <si>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</si>
  <si>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</si>
  <si>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</si>
  <si>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</si>
  <si>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</si>
  <si>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</si>
  <si>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</si>
  <si>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</si>
  <si>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</si>
  <si>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</si>
  <si>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</si>
  <si>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</si>
  <si>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</si>
  <si>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</si>
  <si>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</si>
  <si>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</si>
  <si>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</si>
  <si>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</si>
  <si>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</si>
  <si>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</si>
  <si>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</si>
  <si>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</si>
  <si>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</si>
  <si>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</si>
  <si>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</si>
  <si>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</si>
  <si>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</si>
  <si>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</si>
  <si>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</si>
  <si>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</si>
  <si>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</si>
  <si>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</si>
  <si>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</si>
  <si>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</si>
  <si>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</si>
  <si>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</si>
  <si>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</si>
  <si>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</si>
  <si>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</si>
  <si>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</si>
  <si>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</si>
  <si>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</si>
  <si>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</si>
  <si>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</si>
  <si>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</si>
  <si>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</si>
  <si>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</si>
  <si>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</si>
  <si>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</si>
  <si>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</si>
  <si>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</si>
  <si>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</si>
  <si>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</si>
  <si>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</si>
  <si>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</si>
  <si>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</si>
  <si>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</si>
  <si>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</si>
  <si>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</si>
  <si>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</si>
  <si>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</si>
  <si>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</si>
  <si>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</si>
  <si>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</si>
  <si>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</si>
  <si>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</si>
  <si>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</si>
  <si>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</si>
  <si>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</si>
  <si>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</si>
  <si>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</si>
  <si>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</si>
  <si>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</si>
  <si>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</si>
  <si>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</si>
  <si>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</si>
  <si>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</si>
  <si>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</si>
  <si>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</si>
  <si>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</si>
  <si>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</si>
  <si>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</si>
  <si>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</si>
  <si>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</si>
  <si>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</si>
  <si>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</si>
  <si>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</si>
  <si>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</si>
  <si>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</si>
  <si>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</si>
  <si>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</si>
  <si>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</si>
  <si>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</si>
  <si>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</si>
  <si>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</si>
  <si>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</si>
  <si>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</si>
  <si>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</si>
  <si>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</si>
  <si>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</si>
  <si>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</si>
  <si>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</si>
  <si>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</si>
  <si>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</si>
  <si>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</si>
  <si>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</si>
  <si>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</si>
  <si>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</si>
  <si>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</si>
  <si>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</si>
  <si>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</si>
  <si>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</si>
  <si>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</si>
  <si>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</si>
  <si>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</si>
  <si>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</si>
  <si>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</si>
  <si>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</si>
  <si>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</si>
  <si>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</si>
  <si>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</si>
  <si>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</si>
  <si>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</si>
  <si>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</si>
  <si>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</si>
  <si>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</si>
  <si>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</si>
  <si>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</si>
  <si>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</si>
  <si>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</si>
  <si>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</si>
  <si>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</si>
  <si>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</si>
  <si>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</si>
  <si>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</si>
  <si>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</si>
  <si>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</si>
  <si>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</si>
  <si>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</si>
  <si>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</si>
  <si>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</si>
  <si>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</si>
  <si>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</si>
  <si>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</si>
  <si>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</si>
  <si>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</si>
  <si>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</si>
  <si>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</si>
  <si>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</si>
  <si>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</si>
  <si>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</si>
  <si>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</si>
  <si>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</si>
  <si>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</si>
  <si>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</si>
  <si>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</si>
  <si>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</si>
  <si>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</si>
  <si>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</si>
  <si>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</si>
  <si>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</si>
  <si>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</si>
  <si>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</si>
  <si>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</si>
  <si>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</si>
  <si>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</si>
  <si>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</si>
  <si>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</si>
  <si>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</si>
  <si>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</si>
  <si>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</si>
  <si>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</si>
  <si>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</si>
  <si>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</si>
  <si>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</si>
  <si>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</si>
  <si>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</si>
  <si>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</si>
  <si>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</si>
  <si>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</si>
  <si>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</si>
  <si>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</si>
  <si>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</si>
  <si>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</si>
  <si>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</si>
  <si>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</si>
  <si>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</si>
  <si>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</si>
  <si>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</si>
  <si>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</si>
  <si>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</si>
  <si>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</si>
  <si>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</si>
  <si>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</si>
  <si>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</si>
  <si>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</si>
  <si>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</si>
  <si>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</si>
  <si>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</si>
  <si>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</si>
  <si>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</si>
  <si>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</si>
  <si>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</si>
  <si>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</si>
  <si>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</si>
  <si>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</si>
  <si>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</si>
  <si>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</si>
  <si>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</si>
  <si>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</si>
  <si>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</si>
  <si>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</si>
  <si>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</si>
  <si>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</si>
  <si>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</si>
  <si>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</si>
  <si>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</si>
  <si>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</si>
  <si>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</si>
  <si>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</si>
  <si>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</si>
  <si>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</si>
  <si>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</si>
  <si>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</si>
  <si>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</si>
  <si>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</si>
  <si>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</si>
  <si>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</si>
  <si>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</si>
  <si>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</si>
  <si>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</si>
  <si>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</si>
  <si>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</si>
  <si>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</si>
  <si>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</si>
  <si>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</si>
  <si>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</si>
  <si>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</si>
  <si>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</si>
  <si>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</si>
  <si>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</si>
  <si>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</si>
  <si>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</si>
  <si>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</si>
  <si>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</si>
  <si>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</si>
  <si>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</si>
  <si>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</si>
  <si>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</si>
  <si>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</si>
  <si>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</si>
  <si>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</si>
  <si>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</si>
  <si>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</si>
  <si>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</si>
  <si>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</si>
  <si>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</si>
  <si>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</si>
  <si>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</si>
  <si>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</si>
  <si>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</si>
  <si>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</si>
  <si>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</si>
  <si>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</si>
  <si>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</si>
  <si>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</si>
  <si>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</si>
  <si>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</si>
  <si>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</si>
  <si>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</si>
  <si>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</si>
  <si>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</si>
  <si>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</si>
  <si>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</si>
  <si>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</si>
  <si>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</si>
  <si>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</si>
  <si>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</si>
  <si>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</si>
  <si>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</si>
  <si>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</si>
  <si>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</si>
  <si>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</si>
  <si>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</si>
  <si>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</si>
  <si>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</si>
  <si>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</si>
  <si>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</si>
  <si>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</si>
  <si>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</si>
  <si>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</si>
  <si>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</si>
  <si>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</si>
  <si>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</si>
  <si>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</si>
  <si>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</si>
  <si>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</si>
  <si>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</si>
  <si>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</si>
  <si>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</si>
  <si>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</si>
  <si>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</si>
  <si>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</si>
  <si>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</si>
  <si>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</si>
  <si>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</si>
  <si>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</si>
  <si>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</si>
  <si>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</si>
  <si>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</si>
  <si>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</si>
  <si>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</si>
  <si>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</si>
  <si>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</si>
  <si>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</si>
  <si>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</si>
  <si>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</si>
  <si>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</si>
  <si>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</si>
  <si>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</si>
  <si>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</si>
  <si>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</si>
  <si>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</si>
  <si>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</si>
  <si>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</si>
  <si>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</si>
  <si>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</si>
  <si>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</si>
  <si>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</si>
  <si>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</si>
  <si>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</si>
  <si>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</si>
  <si>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</si>
  <si>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</si>
  <si>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</si>
  <si>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</si>
  <si>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</si>
  <si>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</si>
  <si>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</si>
  <si>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</si>
  <si>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</si>
  <si>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</si>
  <si>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</si>
  <si>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</si>
  <si>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</si>
  <si>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</si>
  <si>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</si>
  <si>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</si>
  <si>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</si>
  <si>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</si>
  <si>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</si>
  <si>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</si>
  <si>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</si>
  <si>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</si>
  <si>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</si>
  <si>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</si>
  <si>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</si>
  <si>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</si>
  <si>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</si>
  <si>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</si>
  <si>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</si>
  <si>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</si>
  <si>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</si>
  <si>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</si>
  <si>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</si>
  <si>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</si>
  <si>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</si>
  <si>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</si>
  <si>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</si>
  <si>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</si>
  <si>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</si>
  <si>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</si>
  <si>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</si>
  <si>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</si>
  <si>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</si>
  <si>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</si>
  <si>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</si>
  <si>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</si>
  <si>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</si>
  <si>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</si>
  <si>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</si>
  <si>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</si>
  <si>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</si>
  <si>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</si>
  <si>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</si>
  <si>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</si>
  <si>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</si>
  <si>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</si>
  <si>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</si>
  <si>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</si>
  <si>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</si>
  <si>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</si>
  <si>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</si>
  <si>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</si>
  <si>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</si>
  <si>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</si>
  <si>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</si>
  <si>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</si>
  <si>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</si>
  <si>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</si>
  <si>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</si>
  <si>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</si>
  <si>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</si>
  <si>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</si>
  <si>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</si>
  <si>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</si>
  <si>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</si>
  <si>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</si>
  <si>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</si>
  <si>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</si>
  <si>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</si>
  <si>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</si>
  <si>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</si>
  <si>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</si>
  <si>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</si>
  <si>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</si>
  <si>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</si>
  <si>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</si>
  <si>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</si>
  <si>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</si>
  <si>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</si>
  <si>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</si>
  <si>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</si>
  <si>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</si>
  <si>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</si>
  <si>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</si>
  <si>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</si>
  <si>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</si>
  <si>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</si>
  <si>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</si>
  <si>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</si>
  <si>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</si>
  <si>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</si>
  <si>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</si>
  <si>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</si>
  <si>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</si>
  <si>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</si>
  <si>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</si>
  <si>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</si>
  <si>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</si>
  <si>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</si>
  <si>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</si>
  <si>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</si>
  <si>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</si>
  <si>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</si>
  <si>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</si>
  <si>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</si>
  <si>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</si>
  <si>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</si>
  <si>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</si>
  <si>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</si>
  <si>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</si>
  <si>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</si>
  <si>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</si>
  <si>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</si>
  <si>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</si>
  <si>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</si>
  <si>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</si>
  <si>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</si>
  <si>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</si>
  <si>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</si>
  <si>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</si>
  <si>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</si>
  <si>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</si>
  <si>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</si>
  <si>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</si>
  <si>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</si>
  <si>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</si>
  <si>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</si>
  <si>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</si>
  <si>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</si>
  <si>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</si>
  <si>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</si>
  <si>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</si>
  <si>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</si>
  <si>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</si>
  <si>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</si>
  <si>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</si>
  <si>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</si>
  <si>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</si>
  <si>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</si>
  <si>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</si>
  <si>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</si>
  <si>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</si>
  <si>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</si>
  <si>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</si>
  <si>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</si>
  <si>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</si>
  <si>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</si>
  <si>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</si>
  <si>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</si>
  <si>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</si>
  <si>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</si>
  <si>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</si>
  <si>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</si>
  <si>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</si>
  <si>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</si>
  <si>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</si>
  <si>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</si>
  <si>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</si>
  <si>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</si>
  <si>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</si>
  <si>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</si>
  <si>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</si>
  <si>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</si>
  <si>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</si>
  <si>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</si>
  <si>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</si>
  <si>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</si>
  <si>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</si>
  <si>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</si>
  <si>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</si>
  <si>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</si>
  <si>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</si>
  <si>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</si>
  <si>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</si>
  <si>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</si>
  <si>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</si>
  <si>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</si>
  <si>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</si>
  <si>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</si>
  <si>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</si>
  <si>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</si>
  <si>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</si>
  <si>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</si>
  <si>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</si>
  <si>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</si>
  <si>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</si>
  <si>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</si>
  <si>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</si>
  <si>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</si>
  <si>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</si>
  <si>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</si>
  <si>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</si>
  <si>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</si>
  <si>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</si>
  <si>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</si>
  <si>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</si>
  <si>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</si>
  <si>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</si>
  <si>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</si>
  <si>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</si>
  <si>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</si>
  <si>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</si>
  <si>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</si>
  <si>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</si>
  <si>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</si>
  <si>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</si>
  <si>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</si>
  <si>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</si>
  <si>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</si>
  <si>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</si>
  <si>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</si>
  <si>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</si>
  <si>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</si>
  <si>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</si>
  <si>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</si>
  <si>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</si>
  <si>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</si>
  <si>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</si>
  <si>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</si>
  <si>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</si>
  <si>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</si>
  <si>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</si>
  <si>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</si>
  <si>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</si>
  <si>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</si>
  <si>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</si>
  <si>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</si>
  <si>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</si>
  <si>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</si>
  <si>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</si>
  <si>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</si>
  <si>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</si>
  <si>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</si>
  <si>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</si>
  <si>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</si>
  <si>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</si>
  <si>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</si>
  <si>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</si>
  <si>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</si>
  <si>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</si>
  <si>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</si>
  <si>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</si>
  <si>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</si>
  <si>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</si>
  <si>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</si>
  <si>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</si>
  <si>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</si>
  <si>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</si>
  <si>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</si>
  <si>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</si>
  <si>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</si>
  <si>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</si>
  <si>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</si>
  <si>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</si>
  <si>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</si>
  <si>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</si>
  <si>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</si>
  <si>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</si>
  <si>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</si>
  <si>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</si>
  <si>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</si>
  <si>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</si>
  <si>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</si>
  <si>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</si>
  <si>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</si>
  <si>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</si>
  <si>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</si>
  <si>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</si>
  <si>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</si>
  <si>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</si>
  <si>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</si>
  <si>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</si>
  <si>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</si>
  <si>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</si>
  <si>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</si>
  <si>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</si>
  <si>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</si>
  <si>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</si>
  <si>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</si>
  <si>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</si>
  <si>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</si>
  <si>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</si>
  <si>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</si>
  <si>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</si>
  <si>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</si>
  <si>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</si>
  <si>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</si>
  <si>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</si>
  <si>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</si>
  <si>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</si>
  <si>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</si>
  <si>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</si>
  <si>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</si>
  <si>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</si>
  <si>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</si>
  <si>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</si>
  <si>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</si>
  <si>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</si>
  <si>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</si>
  <si>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</si>
  <si>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</si>
  <si>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</si>
  <si>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</si>
  <si>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</si>
  <si>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</si>
  <si>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</si>
  <si>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</si>
  <si>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</si>
  <si>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</si>
  <si>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</si>
  <si>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</si>
  <si>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</si>
  <si>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</si>
  <si>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</si>
  <si>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</si>
  <si>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</si>
  <si>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</si>
  <si>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</si>
  <si>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</si>
  <si>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</si>
  <si>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</si>
  <si>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</si>
  <si>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</si>
  <si>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</si>
  <si>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</si>
  <si>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</si>
  <si>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</si>
  <si>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</si>
  <si>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</si>
  <si>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</si>
  <si>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</si>
  <si>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</si>
  <si>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</si>
  <si>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</si>
  <si>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</si>
  <si>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</si>
  <si>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</si>
  <si>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</si>
  <si>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</si>
  <si>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</si>
  <si>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</si>
  <si>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</si>
  <si>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</si>
  <si>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</si>
  <si>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</si>
  <si>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</si>
  <si>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</si>
  <si>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</si>
  <si>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</si>
  <si>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</si>
  <si>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</si>
  <si>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</si>
  <si>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</si>
  <si>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</si>
  <si>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</si>
  <si>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</si>
  <si>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</si>
  <si>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</si>
  <si>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</si>
  <si>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</si>
  <si>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</si>
  <si>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</si>
  <si>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</si>
  <si>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</si>
  <si>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</si>
  <si>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</si>
  <si>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</si>
  <si>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</si>
  <si>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</si>
  <si>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</si>
  <si>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</si>
  <si>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</si>
  <si>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</si>
  <si>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</si>
  <si>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</si>
  <si>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</si>
  <si>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</si>
  <si>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</si>
  <si>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</si>
  <si>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</si>
  <si>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</si>
  <si>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</si>
  <si>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</si>
  <si>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</si>
  <si>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</si>
  <si>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</si>
  <si>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</si>
  <si>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</si>
  <si>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</si>
  <si>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</si>
  <si>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</si>
  <si>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</si>
  <si>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</si>
  <si>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</si>
  <si>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</si>
  <si>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</si>
  <si>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</si>
  <si>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</si>
  <si>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</si>
  <si>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</si>
  <si>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</si>
  <si>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</si>
  <si>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</si>
  <si>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</si>
  <si>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</si>
  <si>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</si>
  <si>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</si>
  <si>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</si>
  <si>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</si>
  <si>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</si>
  <si>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</si>
  <si>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</si>
  <si>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</si>
  <si>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</si>
  <si>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</si>
  <si>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</si>
  <si>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</si>
  <si>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</si>
  <si>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</si>
  <si>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</si>
  <si>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</si>
  <si>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</si>
  <si>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</si>
  <si>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</si>
  <si>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</si>
  <si>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</si>
  <si>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</si>
  <si>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</si>
  <si>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</si>
  <si>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</si>
  <si>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</si>
  <si>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</si>
  <si>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</si>
  <si>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</si>
  <si>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</si>
  <si>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</si>
  <si>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</si>
  <si>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</si>
  <si>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</si>
  <si>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</si>
  <si>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</si>
  <si>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</si>
  <si>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</si>
  <si>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</si>
  <si>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</si>
  <si>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</si>
  <si>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</si>
  <si>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</si>
  <si>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</si>
  <si>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</si>
  <si>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</si>
  <si>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</si>
  <si>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</si>
  <si>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</si>
  <si>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</si>
  <si>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</si>
  <si>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</si>
  <si>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</si>
  <si>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</si>
  <si>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</si>
  <si>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</si>
  <si>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</si>
  <si>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</si>
  <si>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</si>
  <si>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</si>
  <si>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</si>
  <si>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</si>
  <si>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</si>
  <si>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</si>
  <si>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</si>
  <si>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</si>
  <si>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</si>
  <si>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</si>
  <si>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</si>
  <si>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</si>
  <si>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</si>
  <si>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</si>
  <si>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</si>
  <si>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</si>
  <si>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</si>
  <si>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</si>
  <si>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</si>
  <si>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</si>
  <si>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</si>
  <si>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</si>
  <si>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</si>
  <si>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</si>
  <si>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</si>
  <si>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</si>
  <si>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</si>
  <si>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</si>
  <si>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</si>
  <si>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</si>
  <si>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</si>
  <si>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</si>
  <si>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</si>
  <si>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</si>
  <si>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</si>
  <si>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</si>
  <si>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</si>
  <si>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</si>
  <si>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</si>
  <si>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</si>
  <si>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</si>
  <si>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</si>
  <si>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</si>
  <si>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</si>
  <si>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</si>
  <si>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</si>
  <si>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</si>
  <si>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</si>
  <si>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</si>
  <si>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</si>
  <si>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</si>
  <si>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</si>
  <si>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</si>
  <si>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</si>
  <si>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</si>
  <si>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</si>
  <si>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</si>
  <si>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</si>
  <si>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</si>
  <si>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</si>
  <si>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</si>
  <si>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</si>
  <si>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</si>
  <si>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</si>
  <si>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</si>
  <si>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</si>
  <si>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</si>
  <si>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</si>
  <si>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</si>
  <si>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</si>
  <si>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</si>
  <si>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</si>
  <si>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</si>
  <si>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</si>
  <si>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</si>
  <si>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</si>
  <si>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</si>
  <si>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</si>
  <si>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</si>
  <si>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</si>
  <si>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</si>
  <si>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</si>
  <si>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</si>
  <si>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</si>
  <si>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</si>
  <si>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</si>
  <si>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</si>
  <si>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</si>
  <si>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</si>
  <si>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</si>
  <si>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</si>
  <si>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</si>
  <si>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</si>
  <si>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</si>
  <si>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</si>
  <si>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</si>
  <si>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</si>
  <si>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</si>
  <si>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</si>
  <si>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</si>
  <si>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</si>
  <si>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</si>
  <si>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</si>
  <si>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</si>
  <si>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</si>
  <si>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</si>
  <si>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</si>
  <si>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</si>
  <si>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</si>
  <si>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</si>
  <si>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</si>
  <si>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</si>
  <si>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</si>
  <si>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</si>
  <si>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</si>
  <si>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</si>
  <si>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</si>
  <si>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</si>
  <si>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</si>
  <si>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</si>
  <si>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</si>
  <si>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</si>
  <si>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</si>
  <si>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</si>
  <si>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</si>
  <si>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</si>
  <si>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</si>
  <si>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</si>
  <si>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</si>
  <si>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</si>
  <si>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</si>
  <si>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</si>
  <si>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</si>
  <si>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</si>
  <si>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</si>
  <si>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</si>
  <si>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</si>
  <si>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</si>
  <si>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</si>
  <si>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</si>
  <si>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</si>
  <si>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</si>
  <si>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</si>
  <si>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</si>
  <si>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</si>
  <si>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</si>
  <si>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</si>
  <si>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</si>
  <si>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</si>
  <si>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</si>
  <si>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</si>
  <si>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</si>
  <si>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</si>
  <si>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</si>
  <si>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</si>
  <si>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</si>
  <si>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</si>
  <si>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</si>
  <si>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</si>
  <si>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</si>
  <si>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</si>
  <si>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</si>
  <si>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</si>
  <si>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</si>
  <si>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</si>
  <si>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</si>
  <si>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</si>
  <si>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</si>
  <si>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</si>
  <si>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</si>
  <si>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</si>
  <si>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</si>
  <si>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</si>
  <si>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</si>
  <si>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</si>
  <si>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</si>
  <si>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</si>
  <si>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</si>
  <si>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</si>
  <si>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</si>
  <si>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</si>
  <si>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</si>
  <si>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</si>
  <si>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</si>
  <si>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</si>
  <si>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</si>
  <si>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</si>
  <si>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</si>
  <si>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</si>
  <si>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</si>
  <si>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</si>
  <si>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</si>
  <si>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</si>
  <si>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</si>
  <si>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</si>
  <si>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</si>
  <si>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</si>
  <si>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</si>
  <si>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</si>
  <si>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</si>
  <si>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</si>
  <si>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</si>
  <si>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</si>
  <si>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</si>
  <si>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</si>
  <si>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</si>
  <si>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</si>
  <si>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</si>
  <si>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</si>
  <si>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</si>
  <si>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</si>
  <si>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</si>
  <si>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</si>
  <si>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</si>
  <si>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</si>
  <si>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</si>
  <si>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</si>
  <si>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</si>
  <si>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</si>
  <si>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</si>
  <si>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</si>
  <si>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</si>
  <si>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</si>
  <si>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</si>
  <si>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</si>
  <si>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</si>
  <si>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</si>
  <si>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</si>
  <si>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</si>
  <si>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</si>
  <si>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</si>
  <si>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</si>
  <si>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</si>
  <si>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</si>
  <si>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</si>
  <si>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</si>
  <si>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</si>
  <si>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</si>
  <si>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</si>
  <si>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</si>
  <si>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</si>
  <si>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</si>
  <si>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</si>
  <si>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</si>
  <si>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</si>
  <si>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</si>
  <si>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</si>
  <si>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</si>
  <si>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</si>
  <si>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</si>
  <si>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</si>
  <si>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</si>
  <si>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</si>
  <si>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</si>
  <si>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</si>
  <si>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</si>
  <si>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</si>
  <si>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</si>
  <si>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</si>
  <si>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</si>
  <si>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</si>
  <si>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</si>
  <si>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</si>
  <si>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</si>
  <si>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</si>
  <si>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</si>
  <si>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</si>
  <si>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</si>
  <si>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</si>
  <si>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</si>
  <si>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</si>
  <si>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</si>
  <si>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</si>
  <si>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</si>
  <si>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</si>
  <si>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</si>
  <si>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</si>
  <si>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</si>
  <si>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</si>
  <si>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</si>
  <si>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</si>
  <si>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</si>
  <si>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</si>
  <si>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</si>
  <si>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</si>
  <si>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</si>
  <si>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</si>
  <si>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</si>
  <si>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</si>
  <si>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</si>
  <si>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</si>
  <si>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</si>
  <si>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</si>
  <si>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</si>
  <si>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</si>
  <si>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</si>
  <si>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</si>
  <si>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</si>
  <si>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</si>
  <si>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</si>
  <si>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</si>
  <si>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</si>
  <si>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</si>
  <si>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</si>
  <si>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</si>
  <si>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</si>
  <si>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</si>
  <si>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</si>
  <si>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</si>
  <si>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</si>
  <si>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</si>
  <si>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</si>
  <si>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</si>
  <si>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</si>
  <si>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</si>
  <si>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</si>
  <si>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</si>
  <si>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</si>
  <si>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</si>
  <si>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</si>
  <si>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</si>
  <si>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</si>
  <si>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</si>
  <si>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</si>
  <si>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</si>
  <si>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</si>
  <si>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</si>
  <si>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</si>
  <si>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</si>
  <si>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</si>
  <si>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</si>
  <si>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</si>
  <si>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</si>
  <si>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</si>
  <si>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</si>
  <si>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</si>
  <si>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</si>
  <si>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</si>
  <si>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</si>
  <si>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</si>
  <si>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</si>
  <si>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</si>
  <si>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</si>
  <si>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</si>
  <si>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</si>
  <si>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</si>
  <si>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</si>
  <si>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</si>
  <si>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</si>
  <si>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</si>
  <si>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</si>
  <si>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</si>
  <si>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</si>
  <si>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</si>
  <si>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</si>
  <si>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</si>
  <si>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</si>
  <si>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</si>
  <si>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</si>
  <si>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</si>
  <si>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</si>
  <si>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</si>
  <si>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</si>
  <si>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</si>
  <si>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</si>
  <si>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</si>
  <si>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</si>
  <si>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</si>
  <si>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</si>
  <si>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</si>
  <si>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</si>
  <si>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</si>
  <si>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</si>
  <si>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</si>
  <si>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</si>
  <si>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</si>
  <si>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</si>
  <si>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</si>
  <si>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</si>
  <si>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</si>
  <si>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</si>
  <si>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</si>
  <si>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</si>
  <si>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</si>
  <si>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</si>
  <si>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</si>
  <si>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</si>
  <si>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</si>
  <si>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</si>
  <si>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</si>
  <si>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</si>
  <si>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</si>
  <si>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</si>
  <si>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</si>
  <si>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</si>
  <si>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</si>
  <si>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</si>
  <si>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</si>
  <si>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</si>
  <si>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</si>
  <si>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</si>
  <si>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</si>
  <si>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</si>
  <si>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</si>
  <si>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</si>
  <si>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</si>
  <si>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</si>
  <si>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</si>
  <si>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</si>
  <si>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</si>
  <si>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</si>
  <si>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</si>
  <si>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</si>
  <si>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</si>
  <si>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</si>
  <si>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</si>
  <si>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</si>
  <si>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</si>
  <si>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</si>
  <si>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</si>
  <si>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</si>
  <si>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</si>
  <si>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</si>
  <si>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</si>
  <si>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</si>
  <si>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</si>
  <si>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</si>
  <si>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</si>
  <si>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</si>
  <si>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</si>
  <si>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</si>
  <si>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</si>
  <si>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</si>
  <si>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</si>
  <si>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</si>
  <si>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</si>
  <si>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</si>
  <si>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</si>
  <si>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</si>
  <si>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</si>
  <si>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</si>
  <si>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</si>
  <si>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</si>
  <si>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</si>
  <si>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</si>
  <si>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</si>
  <si>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</si>
  <si>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</si>
  <si>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</si>
  <si>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</si>
  <si>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</si>
  <si>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</si>
  <si>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</si>
  <si>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</si>
  <si>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</si>
  <si>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</si>
  <si>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</si>
  <si>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</si>
  <si>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</si>
  <si>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</si>
  <si>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</si>
  <si>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</si>
  <si>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</si>
  <si>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</si>
  <si>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</si>
  <si>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</si>
  <si>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</si>
  <si>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</si>
  <si>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</si>
  <si>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</si>
  <si>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</si>
  <si>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</si>
  <si>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</si>
  <si>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</si>
  <si>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</si>
  <si>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</si>
  <si>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</si>
  <si>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</si>
  <si>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</si>
  <si>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</si>
  <si>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</si>
  <si>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</si>
  <si>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</si>
  <si>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</si>
  <si>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</si>
  <si>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</si>
  <si>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</si>
  <si>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</si>
  <si>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</si>
  <si>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</si>
  <si>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</si>
  <si>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</si>
  <si>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</si>
  <si>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</si>
  <si>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</si>
  <si>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</si>
  <si>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</si>
  <si>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</si>
  <si>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</si>
  <si>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</si>
  <si>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</si>
  <si>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</si>
  <si>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</si>
  <si>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</si>
  <si>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</si>
  <si>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</si>
  <si>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</si>
  <si>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</si>
  <si>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</si>
  <si>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</si>
  <si>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</si>
  <si>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</si>
  <si>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</si>
  <si>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</si>
  <si>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</si>
  <si>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</si>
  <si>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</si>
  <si>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</si>
  <si>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</si>
  <si>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</si>
  <si>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</si>
  <si>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</si>
  <si>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</si>
  <si>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</si>
  <si>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</si>
  <si>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</si>
  <si>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</si>
  <si>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</si>
  <si>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</si>
  <si>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</si>
  <si>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</si>
  <si>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</si>
  <si>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</si>
  <si>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</si>
  <si>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</si>
  <si>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</si>
  <si>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</si>
  <si>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</si>
  <si>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</si>
  <si>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</si>
  <si>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</si>
  <si>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</si>
  <si>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</si>
  <si>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</si>
  <si>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</si>
  <si>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</si>
  <si>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</si>
  <si>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</si>
  <si>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</si>
  <si>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</si>
  <si>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</si>
  <si>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</si>
  <si>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</si>
  <si>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</si>
  <si>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</si>
  <si>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</si>
  <si>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</si>
  <si>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</si>
  <si>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</si>
  <si>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</si>
  <si>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</si>
  <si>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</si>
  <si>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</si>
  <si>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</si>
  <si>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</si>
  <si>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</si>
  <si>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</si>
  <si>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</si>
  <si>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</si>
  <si>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</si>
  <si>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</si>
  <si>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</si>
  <si>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</si>
  <si>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</si>
  <si>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</si>
  <si>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</si>
  <si>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</si>
  <si>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</si>
  <si>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</si>
  <si>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</si>
  <si>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</si>
  <si>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</si>
  <si>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</si>
  <si>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</si>
  <si>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</si>
  <si>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</si>
  <si>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</si>
  <si>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</si>
  <si>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</si>
  <si>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</si>
  <si>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</si>
  <si>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</si>
  <si>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</si>
  <si>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</si>
  <si>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</si>
  <si>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</si>
  <si>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</si>
  <si>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</si>
  <si>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</si>
  <si>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</si>
  <si>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</si>
  <si>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</si>
  <si>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</si>
  <si>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</si>
  <si>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</si>
  <si>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</si>
  <si>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</si>
  <si>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</si>
  <si>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</si>
  <si>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</si>
  <si>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</si>
  <si>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</si>
  <si>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</si>
  <si>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</si>
  <si>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</si>
  <si>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</si>
  <si>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</si>
  <si>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</si>
  <si>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</si>
  <si>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</si>
  <si>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</si>
  <si>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</si>
  <si>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</si>
  <si>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</si>
  <si>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</si>
  <si>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</si>
  <si>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</si>
  <si>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</si>
  <si>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</si>
  <si>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</si>
  <si>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</si>
  <si>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</si>
  <si>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</si>
  <si>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</si>
  <si>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</si>
  <si>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</si>
  <si>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</si>
  <si>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</si>
  <si>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</si>
  <si>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</si>
  <si>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</si>
  <si>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</si>
  <si>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</si>
  <si>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</si>
  <si>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</si>
  <si>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</si>
  <si>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</si>
  <si>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</si>
  <si>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</si>
  <si>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</si>
  <si>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</si>
  <si>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</si>
  <si>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</si>
  <si>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</si>
  <si>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</si>
  <si>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</si>
  <si>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</si>
  <si>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</si>
  <si>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</si>
  <si>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</si>
  <si>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</si>
  <si>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</si>
  <si>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</si>
  <si>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</si>
  <si>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</si>
  <si>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</si>
  <si>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</si>
  <si>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</si>
  <si>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</si>
  <si>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</si>
  <si>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</si>
  <si>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</si>
  <si>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</si>
  <si>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</si>
  <si>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</si>
  <si>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</si>
  <si>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</si>
  <si>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</si>
  <si>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</si>
  <si>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</si>
  <si>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</si>
  <si>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</si>
  <si>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</si>
  <si>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</si>
  <si>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</si>
  <si>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</si>
  <si>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</si>
  <si>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</si>
  <si>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</si>
  <si>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</si>
  <si>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</si>
  <si>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</si>
  <si>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</si>
  <si>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</si>
  <si>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</si>
  <si>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</si>
  <si>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</si>
  <si>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</si>
  <si>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</si>
  <si>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</si>
  <si>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</si>
  <si>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</si>
  <si>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</si>
  <si>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</si>
  <si>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</si>
  <si>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</si>
  <si>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</si>
  <si>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</si>
  <si>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</si>
  <si>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</si>
  <si>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</si>
  <si>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</si>
  <si>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</si>
  <si>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</si>
  <si>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</si>
  <si>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</si>
  <si>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</si>
  <si>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</si>
  <si>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</si>
  <si>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</si>
  <si>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</si>
  <si>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</si>
  <si>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</si>
  <si>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</si>
  <si>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</si>
  <si>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</si>
  <si>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</si>
  <si>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</si>
  <si>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</si>
  <si>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</si>
  <si>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</si>
  <si>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</si>
  <si>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</si>
  <si>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</si>
  <si>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</si>
  <si>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</si>
  <si>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</si>
  <si>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</si>
  <si>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</si>
  <si>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</si>
  <si>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</si>
  <si>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</si>
  <si>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</si>
  <si>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</si>
  <si>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</si>
  <si>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</si>
  <si>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</si>
  <si>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</si>
  <si>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</si>
  <si>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</si>
  <si>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</si>
  <si>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</si>
  <si>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</si>
  <si>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</si>
  <si>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</si>
  <si>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</si>
  <si>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</si>
  <si>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</si>
  <si>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</si>
  <si>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</si>
  <si>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</si>
  <si>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</si>
  <si>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</si>
  <si>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</si>
  <si>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</si>
  <si>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</si>
  <si>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</si>
  <si>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</si>
  <si>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</si>
  <si>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</si>
  <si>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</si>
  <si>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</si>
  <si>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</si>
  <si>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</si>
  <si>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</si>
  <si>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</si>
  <si>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</si>
  <si>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</si>
  <si>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</si>
  <si>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</si>
  <si>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</si>
  <si>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</si>
  <si>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</si>
  <si>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</si>
  <si>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</si>
  <si>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</si>
  <si>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</si>
  <si>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</si>
  <si>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</si>
  <si>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</si>
  <si>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</si>
  <si>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</si>
  <si>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</si>
  <si>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</si>
  <si>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</si>
  <si>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</si>
  <si>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</si>
  <si>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</si>
  <si>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</si>
  <si>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</si>
  <si>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</si>
  <si>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</si>
  <si>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</si>
  <si>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</si>
  <si>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</si>
  <si>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</si>
  <si>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</si>
  <si>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</si>
  <si>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</si>
  <si>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</si>
  <si>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</si>
  <si>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</si>
  <si>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</si>
  <si>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</si>
  <si>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</si>
  <si>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</si>
  <si>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</si>
  <si>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</si>
  <si>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</si>
  <si>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</si>
  <si>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</si>
  <si>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</si>
  <si>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</si>
  <si>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</si>
  <si>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</si>
  <si>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</si>
  <si>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</si>
  <si>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</si>
  <si>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</si>
  <si>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</si>
  <si>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</si>
  <si>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</si>
  <si>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</si>
  <si>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</si>
  <si>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</si>
  <si>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</si>
  <si>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</si>
  <si>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</si>
  <si>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</si>
  <si>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</si>
  <si>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</si>
  <si>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</si>
  <si>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</si>
  <si>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</si>
  <si>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</si>
  <si>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</si>
  <si>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</si>
  <si>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</si>
  <si>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</si>
  <si>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</si>
  <si>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</si>
  <si>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</si>
  <si>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</si>
  <si>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</si>
  <si>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</si>
  <si>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</si>
  <si>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</si>
  <si>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</si>
  <si>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</si>
  <si>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</si>
  <si>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</si>
  <si>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</si>
  <si>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</si>
  <si>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</si>
  <si>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</si>
  <si>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</si>
  <si>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</si>
  <si>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</si>
  <si>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</si>
  <si>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</si>
  <si>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</si>
  <si>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</si>
  <si>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</si>
  <si>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</si>
  <si>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</si>
  <si>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</si>
  <si>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</si>
  <si>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</si>
  <si>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</si>
  <si>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</si>
  <si>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</si>
  <si>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</si>
  <si>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</si>
  <si>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</si>
  <si>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</si>
  <si>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</si>
  <si>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</si>
  <si>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</si>
  <si>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</si>
  <si>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</si>
  <si>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</si>
  <si>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</si>
  <si>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</si>
  <si>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</si>
  <si>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</si>
  <si>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</si>
  <si>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</si>
  <si>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</si>
  <si>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</si>
  <si>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</si>
  <si>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</si>
  <si>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</si>
  <si>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</si>
  <si>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</si>
  <si>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</si>
  <si>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</si>
  <si>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</si>
  <si>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</si>
  <si>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</si>
  <si>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</si>
  <si>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</si>
  <si>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</si>
  <si>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</si>
  <si>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</si>
  <si>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</si>
  <si>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</si>
  <si>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</si>
  <si>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</si>
  <si>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</si>
  <si>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</si>
  <si>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</si>
  <si>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</si>
  <si>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</si>
  <si>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</si>
  <si>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</si>
  <si>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</si>
  <si>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</si>
  <si>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</si>
  <si>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</si>
  <si>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</si>
  <si>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</si>
  <si>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</si>
  <si>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</si>
  <si>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</si>
  <si>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</si>
  <si>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</si>
  <si>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</si>
  <si>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</si>
  <si>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</si>
  <si>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</si>
  <si>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</si>
  <si>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</si>
  <si>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</si>
  <si>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</si>
  <si>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</si>
  <si>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</si>
  <si>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</si>
  <si>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</si>
  <si>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</si>
  <si>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</si>
  <si>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</si>
  <si>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</si>
  <si>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</si>
  <si>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</si>
  <si>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</si>
  <si>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</si>
  <si>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</si>
  <si>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</si>
  <si>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</si>
  <si>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</si>
  <si>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</si>
  <si>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</si>
  <si>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</si>
  <si>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</si>
  <si>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</si>
  <si>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</si>
  <si>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</si>
  <si>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</si>
  <si>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</si>
  <si>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</si>
  <si>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</si>
  <si>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</si>
  <si>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</si>
  <si>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</si>
  <si>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</si>
  <si>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</si>
  <si>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</si>
  <si>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</si>
  <si>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</si>
  <si>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</si>
  <si>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</si>
  <si>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</si>
  <si>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</si>
  <si>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</si>
  <si>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</si>
  <si>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</si>
  <si>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</si>
  <si>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</si>
  <si>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</si>
  <si>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</si>
  <si>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</si>
  <si>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</si>
  <si>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</si>
  <si>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</si>
  <si>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</si>
  <si>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</si>
  <si>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</si>
  <si>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</si>
  <si>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</si>
  <si>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</si>
  <si>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</si>
  <si>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</si>
  <si>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</si>
  <si>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</si>
  <si>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</si>
  <si>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</si>
  <si>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</si>
  <si>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</si>
  <si>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</si>
  <si>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</si>
  <si>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</si>
  <si>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</si>
  <si>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</si>
  <si>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</si>
  <si>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</si>
  <si>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</si>
  <si>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</si>
  <si>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</si>
  <si>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</si>
  <si>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</si>
  <si>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</si>
  <si>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</si>
  <si>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</si>
  <si>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</si>
  <si>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</si>
  <si>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</si>
  <si>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</si>
  <si>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</si>
  <si>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</si>
  <si>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</si>
  <si>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</si>
  <si>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</si>
  <si>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</si>
  <si>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</si>
  <si>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</si>
  <si>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</si>
  <si>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</si>
  <si>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</si>
  <si>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</si>
  <si>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</si>
  <si>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</si>
  <si>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</si>
  <si>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</si>
  <si>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</si>
  <si>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</si>
  <si>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</si>
  <si>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</si>
  <si>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</si>
  <si>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</si>
  <si>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</si>
  <si>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</si>
  <si>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</si>
  <si>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</si>
  <si>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</si>
  <si>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</si>
  <si>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</si>
  <si>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</si>
  <si>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</si>
  <si>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</si>
  <si>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</si>
  <si>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</si>
  <si>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</si>
  <si>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</si>
  <si>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</si>
  <si>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</si>
  <si>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</si>
  <si>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</si>
  <si>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</si>
  <si>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</si>
  <si>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</si>
  <si>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</si>
  <si>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</si>
  <si>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</si>
  <si>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</si>
  <si>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</si>
  <si>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</si>
  <si>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</si>
  <si>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</si>
  <si>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</si>
  <si>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</si>
  <si>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</si>
  <si>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</si>
  <si>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</si>
  <si>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</si>
  <si>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</si>
  <si>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</si>
  <si>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</si>
  <si>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</si>
  <si>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</si>
  <si>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</si>
  <si>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</si>
  <si>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</si>
  <si>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</si>
  <si>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</si>
  <si>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</si>
  <si>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</si>
  <si>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</si>
  <si>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</si>
  <si>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</si>
  <si>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</si>
  <si>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</si>
  <si>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</si>
  <si>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</si>
  <si>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</si>
  <si>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</si>
  <si>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</si>
  <si>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</si>
  <si>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</si>
  <si>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</si>
  <si>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</si>
  <si>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</si>
  <si>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</si>
  <si>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</si>
  <si>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</si>
  <si>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</si>
  <si>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</si>
  <si>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</si>
  <si>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</si>
  <si>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</si>
  <si>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</si>
  <si>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</si>
  <si>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</si>
  <si>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</si>
  <si>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</si>
  <si>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</si>
  <si>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</si>
  <si>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</si>
  <si>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</si>
  <si>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</si>
  <si>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</si>
  <si>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</si>
  <si>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</si>
  <si>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</si>
  <si>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</si>
  <si>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</si>
  <si>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</si>
  <si>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</si>
  <si>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</si>
  <si>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</si>
  <si>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</si>
  <si>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</si>
  <si>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</si>
  <si>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</si>
  <si>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</si>
  <si>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</si>
  <si>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</si>
  <si>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</si>
  <si>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</si>
  <si>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</si>
  <si>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</si>
  <si>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</si>
  <si>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</si>
  <si>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</si>
  <si>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</si>
  <si>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</si>
  <si>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</si>
  <si>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</si>
  <si>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</si>
  <si>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</si>
  <si>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</si>
  <si>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</si>
  <si>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</si>
  <si>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</si>
  <si>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</si>
  <si>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</si>
  <si>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</si>
  <si>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</si>
  <si>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</si>
  <si>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</si>
  <si>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</si>
  <si>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</si>
  <si>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</si>
  <si>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</si>
  <si>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</si>
  <si>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</si>
  <si>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</si>
  <si>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</si>
  <si>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</si>
  <si>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</si>
  <si>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</si>
  <si>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</si>
  <si>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</si>
  <si>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</si>
  <si>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</si>
  <si>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</si>
  <si>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</si>
  <si>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</si>
  <si>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</si>
  <si>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</si>
  <si>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</si>
  <si>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</si>
  <si>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</si>
  <si>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</si>
  <si>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</si>
  <si>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</si>
  <si>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</si>
  <si>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</si>
  <si>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</si>
  <si>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</si>
  <si>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</si>
  <si>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</si>
  <si>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</si>
  <si>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</si>
  <si>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</si>
  <si>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</si>
  <si>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</si>
  <si>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</si>
  <si>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</si>
  <si>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</si>
  <si>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</si>
  <si>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</si>
  <si>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</si>
  <si>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</si>
  <si>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</si>
  <si>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</si>
  <si>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</si>
  <si>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</si>
  <si>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</si>
  <si>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</si>
  <si>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</si>
  <si>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</si>
  <si>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</si>
  <si>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</si>
  <si>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</si>
  <si>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</si>
  <si>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</si>
  <si>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</si>
  <si>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</si>
  <si>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</si>
  <si>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</si>
  <si>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</si>
  <si>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</si>
  <si>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</si>
  <si>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</si>
  <si>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</si>
  <si>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</si>
  <si>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</si>
  <si>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</si>
  <si>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</si>
  <si>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</si>
  <si>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</si>
  <si>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</si>
  <si>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</si>
  <si>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</si>
  <si>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</si>
  <si>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</si>
  <si>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</si>
  <si>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</si>
  <si>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</si>
  <si>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</si>
  <si>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</si>
  <si>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</si>
  <si>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</si>
  <si>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</si>
  <si>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</si>
  <si>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</si>
  <si>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</si>
  <si>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</si>
  <si>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</si>
  <si>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</si>
  <si>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</si>
  <si>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</si>
  <si>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</si>
  <si>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</si>
  <si>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</si>
  <si>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</si>
  <si>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</si>
  <si>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</si>
  <si>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</si>
  <si>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</si>
  <si>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</si>
  <si>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</si>
  <si>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</si>
  <si>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</si>
  <si>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</si>
  <si>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</si>
  <si>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</si>
  <si>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</si>
  <si>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</si>
  <si>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</si>
  <si>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</si>
  <si>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</si>
  <si>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</si>
  <si>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</si>
  <si>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</si>
  <si>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</si>
  <si>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</si>
  <si>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</si>
  <si>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</si>
  <si>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</si>
  <si>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</si>
  <si>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</si>
  <si>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</si>
  <si>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</si>
  <si>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</si>
  <si>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</si>
  <si>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</si>
  <si>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</si>
  <si>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</si>
  <si>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</si>
  <si>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</si>
  <si>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</si>
  <si>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</si>
  <si>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</si>
  <si>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</si>
  <si>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</si>
  <si>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</si>
  <si>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</si>
  <si>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</si>
  <si>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</si>
  <si>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</si>
  <si>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</si>
  <si>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</si>
  <si>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</si>
  <si>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</si>
  <si>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</si>
  <si>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</si>
  <si>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</si>
  <si>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</si>
  <si>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</si>
  <si>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</si>
  <si>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</si>
  <si>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</si>
  <si>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</si>
  <si>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</si>
  <si>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</si>
  <si>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</si>
  <si>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</si>
  <si>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</si>
  <si>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</si>
  <si>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</si>
  <si>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</si>
  <si>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</si>
  <si>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</si>
  <si>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</si>
  <si>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</si>
  <si>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</si>
  <si>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</si>
  <si>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</si>
  <si>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</si>
  <si>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</si>
  <si>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</si>
  <si>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</si>
  <si>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</si>
  <si>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</si>
  <si>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</si>
  <si>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</si>
  <si>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</si>
  <si>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</si>
  <si>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</si>
  <si>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</si>
  <si>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</si>
  <si>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</si>
  <si>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</si>
  <si>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</si>
  <si>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</si>
  <si>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</si>
  <si>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</si>
  <si>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</si>
  <si>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</si>
  <si>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</si>
  <si>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</si>
  <si>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</si>
  <si>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</si>
  <si>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</si>
  <si>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</si>
  <si>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</si>
  <si>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</si>
  <si>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</si>
  <si>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</si>
  <si>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</si>
  <si>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</si>
  <si>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</si>
  <si>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</si>
  <si>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</si>
  <si>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</si>
  <si>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</si>
  <si>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</si>
  <si>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</si>
  <si>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</si>
  <si>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</si>
  <si>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</si>
  <si>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</si>
  <si>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</si>
  <si>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</si>
  <si>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</si>
  <si>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</si>
  <si>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</si>
  <si>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</si>
  <si>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</si>
  <si>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</si>
  <si>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</si>
  <si>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</si>
  <si>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</si>
  <si>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</si>
  <si>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</si>
  <si>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</si>
  <si>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</si>
  <si>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</si>
  <si>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</si>
  <si>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</si>
  <si>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</si>
  <si>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</si>
  <si>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</si>
  <si>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</si>
  <si>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</si>
  <si>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</si>
  <si>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</si>
  <si>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</si>
  <si>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</si>
  <si>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</si>
  <si>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</si>
  <si>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</si>
  <si>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</si>
  <si>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</si>
  <si>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</si>
  <si>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</si>
  <si>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</si>
  <si>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</si>
  <si>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</si>
  <si>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</si>
  <si>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</si>
  <si>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</si>
  <si>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</si>
  <si>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</si>
  <si>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</si>
  <si>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</si>
  <si>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</si>
  <si>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</si>
  <si>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</si>
  <si>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</si>
  <si>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</si>
  <si>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</si>
  <si>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</si>
  <si>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</si>
  <si>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</si>
  <si>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</si>
  <si>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</si>
  <si>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</si>
  <si>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</si>
  <si>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</si>
  <si>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</si>
  <si>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</si>
  <si>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</si>
  <si>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</si>
  <si>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</si>
  <si>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</si>
  <si>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</si>
  <si>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</si>
  <si>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</si>
  <si>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</si>
  <si>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</si>
  <si>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</si>
  <si>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</si>
  <si>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</si>
  <si>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</si>
  <si>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</si>
  <si>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</si>
  <si>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</si>
  <si>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</si>
  <si>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</si>
  <si>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</si>
  <si>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</si>
  <si>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</si>
  <si>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</si>
  <si>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</si>
  <si>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</si>
  <si>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</si>
  <si>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</si>
  <si>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</si>
  <si>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</si>
  <si>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</si>
  <si>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</si>
  <si>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</si>
  <si>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</si>
  <si>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</si>
  <si>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</si>
  <si>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</si>
  <si>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</si>
  <si>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</si>
  <si>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</si>
  <si>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</si>
  <si>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</si>
  <si>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</si>
  <si>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</si>
  <si>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</si>
  <si>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</si>
  <si>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</si>
  <si>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</si>
  <si>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</si>
  <si>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</si>
  <si>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</si>
  <si>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</si>
  <si>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</si>
  <si>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</si>
  <si>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</si>
  <si>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</si>
  <si>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</si>
  <si>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</si>
  <si>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</si>
  <si>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</si>
  <si>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</si>
  <si>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</si>
  <si>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</si>
  <si>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</si>
  <si>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</si>
  <si>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</si>
  <si>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</si>
  <si>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</si>
  <si>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</si>
  <si>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</si>
  <si>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</si>
  <si>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</si>
  <si>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</si>
  <si>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</si>
  <si>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</si>
  <si>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</si>
  <si>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</si>
  <si>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</si>
  <si>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</si>
  <si>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</si>
  <si>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</si>
  <si>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</si>
  <si>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</si>
  <si>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</si>
  <si>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</si>
  <si>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</si>
  <si>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</si>
  <si>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</si>
  <si>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</si>
  <si>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</si>
  <si>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</si>
  <si>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</si>
  <si>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</si>
  <si>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</si>
  <si>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</si>
  <si>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</si>
  <si>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</si>
  <si>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</si>
  <si>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</si>
  <si>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</si>
  <si>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</si>
  <si>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</si>
  <si>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</si>
  <si>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</si>
  <si>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</si>
  <si>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</si>
  <si>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</si>
  <si>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</si>
  <si>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</si>
  <si>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</si>
  <si>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</si>
  <si>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</si>
  <si>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</si>
  <si>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</si>
  <si>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</si>
  <si>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</si>
  <si>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</si>
  <si>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</si>
  <si>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</si>
  <si>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</si>
  <si>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</si>
  <si>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</si>
  <si>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</si>
  <si>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</si>
  <si>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</si>
  <si>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</si>
  <si>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</si>
  <si>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</si>
  <si>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</si>
  <si>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</si>
  <si>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</si>
  <si>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</si>
  <si>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</si>
  <si>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</si>
  <si>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</si>
  <si>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</si>
  <si>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</si>
  <si>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</si>
  <si>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</si>
  <si>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</si>
  <si>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</si>
  <si>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</si>
  <si>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</si>
  <si>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</si>
  <si>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</si>
  <si>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</si>
  <si>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</si>
  <si>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</si>
  <si>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</si>
  <si>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</si>
  <si>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</si>
  <si>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</si>
  <si>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</si>
  <si>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</si>
  <si>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</si>
  <si>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</si>
  <si>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</si>
  <si>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</si>
  <si>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</si>
  <si>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</si>
  <si>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</si>
  <si>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</si>
  <si>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</si>
  <si>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</si>
  <si>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</si>
  <si>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</si>
  <si>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</si>
  <si>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</si>
  <si>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</si>
  <si>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</si>
  <si>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</si>
  <si>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</si>
  <si>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</si>
  <si>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</si>
  <si>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</si>
  <si>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</si>
  <si>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</si>
  <si>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</si>
  <si>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</si>
  <si>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</si>
  <si>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</si>
  <si>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</si>
  <si>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</si>
  <si>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</si>
  <si>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</si>
  <si>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</si>
  <si>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</si>
  <si>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</si>
  <si>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</si>
  <si>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</si>
  <si>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</si>
  <si>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</si>
  <si>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</si>
  <si>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</si>
  <si>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</si>
  <si>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</si>
  <si>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</si>
  <si>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</si>
  <si>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</si>
  <si>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</si>
  <si>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</si>
  <si>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</si>
  <si>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</si>
  <si>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</si>
  <si>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</si>
  <si>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</si>
  <si>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</si>
  <si>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</si>
  <si>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</si>
  <si>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</si>
  <si>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</si>
  <si>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</si>
  <si>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</si>
  <si>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</si>
  <si>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</si>
  <si>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</si>
  <si>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</si>
  <si>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</si>
  <si>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</si>
  <si>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</si>
  <si>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</si>
  <si>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</si>
  <si>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</si>
  <si>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</si>
  <si>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</si>
  <si>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</si>
  <si>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</si>
  <si>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</si>
  <si>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</si>
  <si>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</si>
  <si>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</si>
  <si>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</si>
  <si>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</si>
  <si>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</si>
  <si>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</si>
  <si>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</si>
  <si>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</si>
  <si>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</si>
  <si>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</si>
  <si>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</si>
  <si>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</si>
  <si>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</si>
  <si>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</si>
  <si>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</si>
  <si>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</si>
  <si>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</si>
  <si>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</si>
  <si>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</si>
  <si>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</si>
  <si>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</si>
  <si>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</si>
  <si>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</si>
  <si>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</si>
  <si>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</si>
  <si>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</si>
  <si>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</si>
  <si>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</si>
  <si>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</si>
  <si>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</si>
  <si>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</si>
  <si>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</si>
  <si>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</si>
  <si>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</si>
  <si>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</si>
  <si>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</si>
  <si>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</si>
  <si>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</si>
  <si>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</si>
  <si>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</si>
  <si>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</si>
  <si>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</si>
  <si>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</si>
  <si>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</si>
  <si>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</si>
  <si>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</si>
  <si>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</si>
  <si>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</si>
  <si>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</si>
  <si>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</si>
  <si>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</si>
  <si>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</si>
  <si>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</si>
  <si>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</si>
  <si>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</si>
  <si>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</si>
  <si>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</si>
  <si>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</si>
  <si>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</si>
  <si>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</si>
  <si>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</si>
  <si>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</si>
  <si>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</si>
  <si>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</si>
  <si>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</si>
  <si>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</si>
  <si>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</si>
  <si>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</si>
  <si>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</si>
  <si>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</si>
  <si>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</si>
  <si>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</si>
  <si>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</si>
  <si>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</si>
  <si>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</si>
  <si>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</si>
  <si>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</si>
  <si>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</si>
  <si>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</si>
  <si>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</si>
  <si>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</si>
  <si>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</si>
  <si>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</si>
  <si>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</si>
  <si>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</si>
  <si>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</si>
  <si>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</si>
  <si>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</si>
  <si>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</si>
  <si>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</si>
  <si>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</si>
  <si>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</si>
  <si>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</si>
  <si>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</si>
  <si>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</si>
  <si>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</si>
  <si>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</si>
  <si>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</si>
  <si>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</si>
  <si>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</si>
  <si>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</si>
  <si>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</si>
  <si>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</si>
  <si>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</si>
  <si>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</si>
  <si>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</si>
  <si>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</si>
  <si>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</si>
  <si>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</si>
  <si>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</si>
  <si>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</si>
  <si>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</si>
  <si>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</si>
  <si>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</si>
  <si>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</si>
  <si>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</si>
  <si>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</si>
  <si>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</si>
  <si>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</si>
  <si>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</si>
  <si>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</si>
  <si>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</si>
  <si>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</si>
  <si>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</si>
  <si>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</si>
  <si>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</si>
  <si>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</si>
  <si>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</si>
  <si>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</si>
  <si>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</si>
  <si>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</si>
  <si>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</si>
  <si>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</si>
  <si>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</si>
  <si>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</si>
  <si>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</si>
  <si>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</si>
  <si>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</si>
  <si>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</si>
  <si>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</si>
  <si>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</si>
  <si>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</si>
  <si>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</si>
  <si>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</si>
  <si>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</si>
  <si>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</si>
  <si>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</si>
  <si>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</si>
  <si>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</si>
  <si>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</si>
  <si>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</si>
  <si>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</si>
  <si>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</si>
  <si>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</si>
  <si>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</si>
  <si>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</si>
  <si>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</si>
  <si>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</si>
  <si>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</si>
  <si>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</si>
  <si>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</si>
  <si>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</si>
  <si>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</si>
  <si>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</si>
  <si>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</si>
  <si>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</si>
  <si>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</si>
  <si>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</si>
  <si>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</si>
  <si>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</si>
  <si>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</si>
  <si>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</si>
  <si>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</si>
  <si>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</si>
  <si>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</si>
  <si>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</si>
  <si>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</si>
  <si>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</si>
  <si>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</si>
  <si>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</si>
  <si>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</si>
  <si>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</si>
  <si>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</si>
  <si>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</si>
  <si>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</si>
  <si>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</si>
  <si>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</si>
  <si>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</si>
  <si>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</si>
  <si>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</si>
  <si>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</si>
  <si>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</si>
  <si>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</si>
  <si>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</si>
  <si>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</si>
  <si>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</si>
  <si>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</si>
  <si>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</si>
  <si>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</si>
  <si>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</si>
  <si>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</si>
  <si>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</si>
  <si>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</si>
  <si>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</si>
  <si>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</si>
  <si>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</si>
  <si>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</si>
  <si>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</si>
  <si>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</si>
  <si>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</si>
  <si>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</si>
  <si>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</si>
  <si>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</si>
  <si>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</si>
  <si>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</si>
  <si>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</si>
  <si>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</si>
  <si>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</si>
  <si>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</si>
  <si>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</si>
  <si>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</si>
  <si>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</si>
  <si>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</si>
  <si>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</si>
  <si>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</si>
  <si>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</si>
  <si>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</si>
  <si>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</si>
  <si>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</si>
  <si>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</si>
  <si>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</si>
  <si>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</si>
  <si>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</si>
  <si>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</si>
  <si>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</si>
  <si>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</si>
  <si>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</si>
  <si>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</si>
  <si>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</si>
  <si>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</si>
  <si>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</si>
  <si>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</si>
  <si>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</si>
  <si>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</si>
  <si>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</si>
  <si>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</si>
  <si>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</si>
  <si>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</si>
  <si>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</si>
  <si>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</si>
  <si>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</si>
  <si>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</si>
  <si>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</si>
  <si>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</si>
  <si>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</si>
  <si>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</si>
  <si>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</si>
  <si>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</si>
  <si>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</si>
  <si>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</si>
  <si>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</si>
  <si>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</si>
  <si>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</si>
  <si>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</si>
  <si>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</si>
  <si>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</si>
  <si>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</si>
  <si>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</si>
  <si>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</si>
  <si>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</si>
  <si>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</si>
  <si>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</si>
  <si>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</si>
  <si>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</si>
  <si>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</si>
  <si>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</si>
  <si>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</si>
  <si>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</si>
  <si>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</si>
  <si>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</si>
  <si>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</si>
  <si>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</si>
  <si>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</si>
  <si>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</si>
  <si>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</si>
  <si>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</si>
  <si>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</si>
  <si>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</si>
  <si>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</si>
  <si>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</si>
  <si>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</si>
  <si>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</si>
  <si>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</si>
  <si>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</si>
  <si>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</si>
  <si>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</si>
  <si>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</si>
  <si>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</si>
  <si>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</si>
  <si>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</si>
  <si>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</si>
  <si>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</si>
  <si>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</si>
  <si>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</si>
  <si>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</si>
  <si>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</si>
  <si>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</si>
  <si>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</si>
  <si>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</si>
  <si>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</si>
  <si>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</si>
  <si>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</si>
  <si>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</si>
  <si>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</si>
  <si>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</si>
  <si>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</si>
  <si>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</si>
  <si>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</si>
  <si>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</si>
  <si>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</si>
  <si>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</si>
  <si>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</si>
  <si>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</si>
  <si>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</si>
  <si>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</si>
  <si>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</si>
  <si>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</si>
  <si>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</si>
  <si>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</si>
  <si>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</si>
  <si>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</si>
  <si>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</si>
  <si>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</si>
  <si>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</si>
  <si>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</si>
  <si>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</si>
  <si>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</si>
  <si>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</si>
  <si>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</si>
  <si>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</si>
  <si>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</si>
  <si>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</si>
  <si>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</si>
  <si>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</si>
  <si>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</si>
  <si>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</si>
  <si>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</si>
  <si>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</si>
  <si>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</si>
  <si>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</si>
  <si>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</si>
  <si>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</si>
  <si>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</si>
  <si>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</si>
  <si>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</si>
  <si>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</si>
  <si>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</si>
  <si>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</si>
  <si>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</si>
  <si>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</si>
  <si>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</si>
  <si>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</si>
  <si>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</si>
  <si>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</si>
  <si>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</si>
  <si>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</si>
  <si>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</si>
  <si>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</si>
  <si>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</si>
  <si>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</si>
  <si>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</si>
  <si>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</si>
  <si>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</si>
  <si>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</si>
  <si>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</si>
  <si>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</si>
  <si>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</si>
  <si>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</si>
  <si>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</si>
  <si>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</si>
  <si>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</si>
  <si>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</si>
  <si>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</si>
  <si>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</si>
  <si>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</si>
  <si>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</si>
  <si>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</si>
  <si>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</si>
  <si>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</si>
  <si>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</si>
  <si>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</si>
  <si>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</si>
  <si>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</si>
  <si>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</si>
  <si>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</si>
  <si>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</si>
  <si>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</si>
  <si>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</si>
  <si>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</si>
  <si>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</si>
  <si>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</si>
  <si>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</si>
  <si>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</si>
  <si>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</si>
  <si>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</si>
  <si>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</si>
  <si>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</si>
  <si>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</si>
  <si>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</si>
  <si>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</si>
  <si>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</si>
  <si>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</si>
  <si>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</si>
  <si>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</si>
  <si>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</si>
  <si>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</si>
  <si>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</si>
  <si>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</si>
  <si>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</si>
  <si>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</si>
  <si>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</si>
  <si>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</si>
  <si>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</si>
  <si>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</si>
  <si>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</si>
  <si>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</si>
  <si>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</si>
  <si>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</si>
  <si>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</si>
  <si>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</si>
  <si>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</si>
  <si>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</si>
  <si>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</si>
  <si>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</si>
  <si>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</si>
  <si>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</si>
  <si>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</si>
  <si>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</si>
  <si>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</si>
  <si>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</si>
  <si>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</si>
  <si>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</si>
  <si>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</si>
  <si>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</si>
  <si>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</si>
  <si>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</si>
  <si>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</si>
  <si>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</si>
  <si>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</si>
  <si>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</si>
  <si>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</si>
  <si>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</si>
  <si>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</si>
  <si>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</si>
  <si>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</si>
  <si>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</si>
  <si>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</si>
  <si>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</si>
  <si>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</si>
  <si>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</si>
  <si>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</si>
  <si>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</si>
  <si>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</si>
  <si>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</si>
  <si>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</si>
  <si>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</si>
  <si>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</si>
  <si>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</si>
  <si>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</si>
  <si>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</si>
  <si>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</si>
  <si>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</si>
  <si>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</si>
  <si>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</si>
  <si>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</si>
  <si>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</si>
  <si>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</si>
  <si>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</si>
  <si>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</si>
  <si>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</si>
  <si>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</si>
  <si>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</si>
  <si>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</si>
  <si>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</si>
  <si>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</si>
  <si>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</si>
  <si>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</si>
  <si>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</si>
  <si>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</si>
  <si>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</si>
  <si>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</si>
  <si>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</si>
  <si>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</si>
  <si>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</si>
  <si>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</si>
  <si>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</si>
  <si>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</si>
  <si>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</si>
  <si>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</si>
  <si>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</si>
  <si>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</si>
  <si>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</si>
  <si>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</si>
  <si>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</si>
  <si>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</si>
  <si>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</si>
  <si>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</si>
  <si>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</si>
  <si>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</si>
  <si>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</si>
  <si>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</si>
  <si>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</si>
  <si>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</si>
  <si>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</si>
  <si>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</si>
  <si>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</si>
  <si>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</si>
  <si>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</si>
  <si>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</si>
  <si>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</si>
  <si>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</si>
  <si>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</si>
  <si>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</si>
  <si>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</si>
  <si>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</si>
  <si>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</si>
  <si>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</si>
  <si>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</si>
  <si>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</si>
  <si>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</si>
  <si>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</si>
  <si>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</si>
  <si>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</si>
  <si>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</si>
  <si>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</si>
  <si>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</si>
  <si>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</si>
  <si>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</si>
  <si>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</si>
  <si>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</si>
  <si>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</si>
  <si>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</si>
  <si>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</si>
  <si>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</si>
  <si>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</si>
  <si>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</si>
  <si>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</si>
  <si>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</si>
  <si>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</si>
  <si>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</si>
  <si>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</si>
  <si>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</si>
  <si>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</si>
  <si>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</si>
  <si>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</si>
  <si>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</si>
  <si>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</si>
  <si>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</si>
  <si>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</si>
  <si>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</si>
  <si>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</si>
  <si>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</si>
  <si>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</si>
  <si>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</si>
  <si>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</si>
  <si>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</si>
  <si>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</si>
  <si>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</si>
  <si>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</si>
  <si>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</si>
  <si>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</si>
  <si>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</si>
  <si>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</si>
  <si>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</si>
  <si>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</si>
  <si>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</si>
  <si>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</si>
  <si>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</si>
  <si>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</si>
  <si>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</si>
  <si>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</si>
  <si>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</si>
  <si>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</si>
  <si>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</si>
  <si>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</si>
  <si>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</si>
  <si>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</si>
  <si>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</si>
  <si>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</si>
  <si>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</si>
  <si>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</si>
  <si>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</si>
  <si>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</si>
  <si>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</si>
  <si>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</si>
  <si>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</si>
  <si>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</si>
  <si>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</si>
  <si>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</si>
  <si>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</si>
  <si>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</si>
  <si>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</si>
  <si>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</si>
  <si>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</si>
  <si>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</si>
  <si>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</si>
  <si>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</si>
  <si>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</si>
  <si>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</si>
  <si>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</si>
  <si>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</si>
  <si>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</si>
  <si>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</si>
  <si>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</si>
  <si>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</si>
  <si>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</si>
  <si>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</si>
  <si>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</si>
  <si>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</si>
  <si>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</si>
  <si>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</si>
  <si>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</si>
  <si>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</si>
  <si>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</si>
  <si>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</si>
  <si>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</si>
  <si>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</si>
  <si>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</si>
  <si>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</si>
  <si>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</si>
  <si>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</si>
  <si>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</si>
  <si>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</si>
  <si>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</si>
  <si>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</si>
  <si>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</si>
  <si>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</si>
  <si>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</si>
  <si>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</si>
  <si>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</si>
  <si>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</si>
  <si>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</si>
  <si>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</si>
  <si>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</si>
  <si>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</si>
  <si>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</si>
  <si>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</si>
  <si>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</si>
  <si>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</si>
  <si>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</si>
  <si>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</si>
  <si>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</si>
  <si>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</si>
  <si>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</si>
  <si>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</si>
  <si>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</si>
  <si>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</si>
  <si>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</si>
  <si>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</si>
  <si>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</si>
  <si>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</si>
  <si>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</si>
  <si>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</si>
  <si>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</si>
  <si>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</si>
  <si>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</si>
  <si>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</si>
  <si>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</si>
  <si>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</si>
  <si>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</si>
  <si>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</si>
  <si>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</si>
  <si>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</si>
  <si>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</si>
  <si>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</si>
  <si>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</si>
  <si>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</si>
  <si>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</si>
  <si>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</si>
  <si>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</si>
  <si>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</si>
  <si>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</si>
  <si>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</si>
  <si>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</si>
  <si>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</si>
  <si>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</si>
  <si>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</si>
  <si>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</si>
  <si>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</si>
  <si>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</si>
  <si>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</si>
  <si>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</si>
  <si>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</si>
  <si>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</si>
  <si>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</si>
  <si>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</si>
  <si>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</si>
  <si>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</si>
  <si>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</si>
  <si>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</si>
  <si>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</si>
  <si>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</si>
  <si>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</si>
  <si>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</si>
  <si>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</si>
  <si>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</si>
  <si>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</si>
  <si>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</si>
  <si>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</si>
  <si>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</si>
  <si>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</si>
  <si>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</si>
  <si>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</si>
  <si>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</si>
  <si>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</si>
  <si>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</si>
  <si>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</si>
  <si>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</si>
  <si>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</si>
  <si>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</si>
  <si>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</si>
  <si>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</si>
  <si>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</si>
  <si>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</si>
  <si>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</si>
  <si>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</si>
  <si>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</si>
  <si>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</si>
  <si>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</si>
  <si>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</si>
  <si>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</si>
  <si>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</si>
  <si>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</si>
  <si>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</si>
  <si>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</si>
  <si>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</si>
  <si>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</si>
  <si>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</si>
  <si>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</si>
  <si>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</si>
  <si>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</si>
  <si>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</si>
  <si>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</si>
  <si>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</si>
  <si>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</si>
  <si>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</si>
  <si>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</si>
  <si>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</si>
  <si>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</si>
  <si>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</si>
  <si>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</si>
  <si>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</si>
  <si>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</si>
  <si>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</si>
  <si>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</si>
  <si>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</si>
  <si>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</si>
  <si>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</si>
  <si>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</si>
  <si>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</si>
  <si>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</si>
  <si>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</si>
  <si>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</si>
  <si>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</si>
  <si>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</si>
  <si>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</si>
  <si>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</si>
  <si>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</si>
  <si>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</si>
  <si>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</si>
  <si>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</si>
  <si>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</si>
  <si>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</si>
  <si>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</si>
  <si>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</si>
  <si>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</si>
  <si>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</si>
  <si>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</si>
  <si>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</si>
  <si>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</si>
  <si>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</si>
  <si>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</si>
  <si>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</si>
  <si>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</si>
  <si>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</si>
  <si>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</si>
  <si>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</si>
  <si>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</si>
  <si>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</si>
  <si>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</si>
  <si>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</si>
  <si>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</si>
  <si>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</si>
  <si>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</si>
  <si>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</si>
  <si>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</si>
  <si>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</si>
  <si>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</si>
  <si>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</si>
  <si>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</si>
  <si>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</si>
  <si>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</si>
  <si>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</si>
  <si>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</si>
  <si>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</si>
  <si>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</si>
  <si>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</si>
  <si>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</si>
  <si>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</si>
  <si>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</si>
  <si>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</si>
  <si>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</si>
  <si>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</si>
  <si>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</si>
  <si>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</si>
  <si>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</si>
  <si>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</si>
  <si>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</si>
  <si>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</si>
  <si>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</si>
  <si>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</si>
  <si>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</si>
  <si>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</si>
  <si>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</si>
  <si>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</si>
  <si>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</si>
  <si>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</si>
  <si>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</si>
  <si>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</si>
  <si>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</si>
  <si>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</si>
  <si>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</si>
  <si>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</si>
  <si>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</si>
  <si>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</si>
  <si>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</si>
  <si>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</si>
  <si>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</si>
  <si>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</si>
  <si>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</si>
  <si>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</si>
  <si>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</si>
  <si>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</si>
  <si>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</si>
  <si>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</si>
  <si>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</si>
  <si>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</si>
  <si>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</si>
  <si>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</si>
  <si>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</si>
  <si>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</si>
  <si>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</si>
  <si>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</si>
  <si>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</si>
  <si>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</si>
  <si>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</si>
  <si>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</si>
  <si>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</si>
  <si>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</si>
  <si>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</si>
  <si>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</si>
  <si>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</si>
  <si>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</si>
  <si>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</si>
  <si>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</si>
  <si>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</si>
  <si>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</si>
  <si>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</si>
  <si>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</si>
  <si>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</si>
  <si>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</si>
  <si>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</si>
  <si>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</si>
  <si>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</si>
  <si>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</si>
  <si>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</si>
  <si>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</si>
  <si>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</si>
  <si>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</si>
  <si>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</si>
  <si>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</si>
  <si>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</si>
  <si>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</si>
  <si>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</si>
  <si>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</si>
  <si>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</si>
  <si>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</si>
  <si>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</si>
  <si>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</si>
  <si>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</si>
  <si>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</si>
  <si>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</si>
  <si>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</si>
  <si>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</si>
  <si>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</si>
  <si>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</si>
  <si>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</si>
  <si>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</si>
  <si>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</si>
  <si>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</si>
  <si>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</si>
  <si>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</si>
  <si>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</si>
  <si>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</si>
  <si>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</si>
  <si>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</si>
  <si>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</si>
  <si>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</si>
  <si>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</si>
  <si>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</si>
  <si>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</si>
  <si>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</si>
  <si>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</si>
  <si>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</si>
  <si>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</si>
  <si>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</si>
  <si>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</si>
  <si>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</si>
  <si>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</si>
  <si>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</si>
  <si>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</si>
  <si>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</si>
  <si>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</si>
  <si>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</si>
  <si>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</si>
  <si>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</si>
  <si>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</si>
  <si>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</si>
  <si>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</si>
  <si>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</si>
  <si>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</si>
  <si>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</si>
  <si>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</si>
  <si>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</si>
  <si>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</si>
  <si>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</si>
  <si>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</si>
  <si>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</si>
  <si>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</si>
  <si>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</si>
  <si>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</si>
  <si>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</si>
  <si>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</si>
  <si>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</si>
  <si>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</si>
  <si>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</si>
  <si>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</si>
  <si>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</si>
  <si>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</si>
  <si>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</si>
  <si>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</si>
  <si>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</si>
  <si>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</si>
  <si>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</si>
  <si>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</si>
  <si>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</si>
  <si>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</si>
  <si>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</si>
  <si>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</si>
  <si>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</si>
  <si>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</si>
  <si>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</si>
  <si>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</si>
  <si>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</si>
  <si>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</si>
  <si>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</si>
  <si>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</si>
  <si>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</si>
  <si>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</si>
  <si>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</si>
  <si>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</si>
  <si>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</si>
  <si>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</si>
  <si>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</si>
  <si>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</si>
  <si>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</si>
  <si>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</si>
  <si>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</si>
  <si>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</si>
  <si>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</si>
  <si>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</si>
  <si>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</si>
  <si>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</si>
  <si>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</si>
  <si>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</si>
  <si>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</si>
  <si>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</si>
  <si>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</si>
  <si>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</si>
  <si>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</si>
  <si>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</si>
  <si>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</si>
  <si>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</si>
  <si>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</si>
  <si>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</si>
  <si>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</si>
  <si>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</si>
  <si>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</si>
  <si>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</si>
  <si>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</si>
  <si>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</si>
  <si>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</si>
  <si>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</si>
  <si>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</si>
  <si>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</si>
  <si>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</si>
  <si>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</si>
  <si>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</si>
  <si>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</si>
  <si>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</si>
  <si>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</si>
  <si>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</si>
  <si>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</si>
  <si>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</si>
  <si>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</si>
  <si>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</si>
  <si>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</si>
  <si>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</si>
  <si>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</si>
  <si>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</si>
  <si>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</si>
  <si>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</si>
  <si>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</si>
  <si>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</si>
  <si>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</si>
  <si>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</si>
  <si>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</si>
  <si>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</si>
  <si>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</si>
  <si>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</si>
  <si>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</si>
  <si>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</si>
  <si>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</si>
  <si>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</si>
  <si>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</si>
  <si>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</si>
  <si>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</si>
  <si>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</si>
  <si>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</si>
  <si>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</si>
  <si>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</si>
  <si>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</si>
  <si>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</si>
  <si>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</si>
  <si>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</si>
  <si>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</si>
  <si>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</si>
  <si>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</si>
  <si>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</si>
  <si>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</si>
  <si>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</si>
  <si>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</si>
  <si>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</si>
  <si>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</si>
  <si>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</si>
  <si>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</si>
  <si>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</si>
  <si>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</si>
  <si>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</si>
  <si>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</si>
  <si>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</si>
  <si>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</si>
  <si>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</si>
  <si>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</si>
  <si>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</si>
  <si>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</si>
  <si>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</si>
  <si>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</si>
  <si>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</si>
  <si>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</si>
  <si>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</si>
  <si>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</si>
  <si>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</si>
  <si>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</si>
  <si>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</si>
  <si>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</si>
  <si>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</si>
  <si>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</si>
  <si>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</si>
  <si>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</si>
  <si>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</si>
  <si>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</si>
  <si>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</si>
  <si>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</si>
  <si>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</si>
  <si>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</si>
  <si>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</si>
  <si>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</si>
  <si>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</si>
  <si>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</si>
  <si>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</si>
  <si>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</si>
  <si>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</si>
  <si>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</si>
  <si>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</si>
  <si>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</si>
  <si>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</si>
  <si>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</si>
  <si>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</si>
  <si>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</si>
  <si>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</si>
  <si>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</si>
  <si>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</si>
  <si>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</si>
  <si>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</si>
  <si>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</si>
  <si>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</si>
  <si>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</si>
  <si>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</si>
  <si>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</si>
  <si>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</si>
  <si>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</si>
  <si>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</si>
  <si>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</si>
  <si>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</si>
  <si>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</si>
  <si>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</si>
  <si>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</si>
  <si>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</si>
  <si>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</si>
  <si>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</si>
  <si>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</si>
  <si>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</si>
  <si>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</si>
  <si>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</si>
  <si>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</si>
  <si>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</si>
  <si>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</si>
  <si>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</si>
  <si>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</si>
  <si>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</si>
  <si>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</si>
  <si>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</si>
  <si>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</si>
  <si>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</si>
  <si>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</si>
  <si>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</si>
  <si>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</si>
  <si>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</si>
  <si>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</si>
  <si>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</si>
  <si>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</si>
  <si>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</si>
  <si>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</si>
  <si>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</si>
  <si>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</si>
  <si>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</si>
  <si>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</si>
  <si>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</si>
  <si>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</si>
  <si>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</si>
  <si>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</si>
  <si>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</si>
  <si>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</si>
  <si>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</si>
  <si>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</si>
  <si>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</si>
  <si>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</si>
  <si>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</si>
  <si>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</si>
  <si>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</si>
  <si>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</si>
  <si>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</si>
  <si>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</si>
  <si>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</si>
  <si>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</si>
  <si>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</si>
  <si>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</si>
  <si>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</si>
  <si>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</si>
  <si>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</si>
  <si>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</si>
  <si>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</si>
  <si>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</si>
  <si>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</si>
  <si>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</si>
  <si>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</si>
  <si>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</si>
  <si>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</si>
  <si>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</si>
  <si>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</si>
  <si>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</si>
  <si>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</si>
  <si>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</si>
  <si>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</si>
  <si>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</si>
  <si>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</si>
  <si>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</si>
  <si>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</si>
  <si>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</si>
  <si>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</si>
  <si>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</si>
  <si>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</si>
  <si>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</si>
  <si>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</si>
  <si>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</si>
  <si>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</si>
  <si>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</si>
  <si>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</si>
  <si>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</si>
  <si>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</si>
  <si>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</si>
  <si>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</si>
  <si>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</si>
  <si>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</si>
  <si>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</si>
  <si>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</si>
  <si>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</si>
  <si>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</si>
  <si>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</si>
  <si>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</si>
  <si>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</si>
  <si>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</si>
  <si>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</si>
  <si>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</si>
  <si>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</si>
  <si>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</si>
  <si>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</si>
  <si>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</si>
  <si>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</si>
  <si>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</si>
  <si>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</si>
  <si>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</si>
  <si>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</si>
  <si>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</si>
  <si>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</si>
  <si>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</si>
  <si>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</si>
  <si>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</si>
  <si>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</si>
  <si>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</si>
  <si>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</si>
  <si>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</si>
  <si>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</si>
  <si>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</si>
  <si>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</si>
  <si>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</si>
  <si>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</si>
  <si>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</si>
  <si>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</si>
  <si>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</si>
  <si>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</si>
  <si>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</si>
  <si>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</si>
  <si>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</si>
  <si>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</si>
  <si>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</si>
  <si>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</si>
  <si>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</si>
  <si>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</si>
  <si>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</si>
  <si>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</si>
  <si>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</si>
  <si>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</si>
  <si>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</si>
  <si>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</si>
  <si>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</si>
  <si>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</si>
  <si>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</si>
  <si>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</si>
  <si>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</si>
  <si>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</si>
  <si>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</si>
  <si>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</si>
  <si>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</si>
  <si>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</si>
  <si>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</si>
  <si>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</si>
  <si>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</si>
  <si>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</si>
  <si>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</si>
  <si>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</si>
  <si>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</si>
  <si>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</si>
  <si>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</si>
  <si>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</si>
  <si>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</si>
  <si>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</si>
  <si>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</si>
  <si>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</si>
  <si>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</si>
  <si>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</si>
  <si>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</si>
  <si>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</si>
  <si>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</si>
  <si>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</si>
  <si>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</si>
  <si>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</si>
  <si>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</si>
  <si>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</si>
  <si>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</si>
  <si>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</si>
  <si>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</si>
  <si>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</si>
  <si>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</si>
  <si>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</si>
  <si>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</si>
  <si>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</si>
  <si>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</si>
  <si>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</si>
  <si>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</si>
  <si>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</si>
  <si>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</si>
  <si>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</si>
  <si>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</si>
  <si>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</si>
  <si>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</si>
  <si>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</si>
  <si>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</si>
  <si>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</si>
  <si>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</si>
  <si>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</si>
  <si>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</si>
  <si>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</si>
  <si>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</si>
  <si>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</si>
  <si>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</si>
  <si>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</si>
  <si>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</si>
  <si>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</si>
  <si>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</si>
  <si>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</si>
  <si>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</si>
  <si>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</si>
  <si>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</si>
  <si>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</si>
  <si>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</si>
  <si>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</si>
  <si>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</si>
  <si>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</si>
  <si>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</si>
  <si>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</si>
  <si>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</si>
  <si>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</si>
  <si>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</si>
  <si>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</si>
  <si>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</si>
  <si>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</si>
  <si>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</si>
  <si>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</si>
  <si>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</si>
  <si>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</si>
  <si>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</si>
  <si>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</si>
  <si>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</si>
  <si>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</si>
  <si>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</si>
  <si>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</si>
  <si>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</si>
  <si>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</si>
  <si>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</si>
  <si>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</si>
  <si>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</si>
  <si>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</si>
  <si>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</si>
  <si>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</si>
  <si>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</si>
  <si>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</si>
  <si>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</si>
  <si>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</si>
  <si>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</si>
  <si>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</si>
  <si>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</si>
  <si>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</si>
  <si>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</si>
  <si>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</si>
  <si>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</si>
  <si>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</si>
  <si>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</si>
  <si>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</si>
  <si>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</si>
  <si>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</si>
  <si>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</si>
  <si>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</si>
  <si>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</si>
  <si>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</si>
  <si>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</si>
  <si>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</si>
  <si>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</si>
  <si>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</si>
  <si>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</si>
  <si>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</si>
  <si>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</si>
  <si>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</si>
  <si>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</si>
  <si>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</si>
  <si>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</si>
  <si>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</si>
  <si>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</si>
  <si>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</si>
  <si>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</si>
  <si>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</si>
  <si>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</si>
  <si>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</si>
  <si>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</si>
  <si>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</si>
  <si>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</si>
  <si>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</si>
  <si>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</si>
  <si>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</si>
  <si>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</si>
  <si>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</si>
  <si>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</si>
  <si>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</si>
  <si>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</si>
  <si>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</si>
  <si>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</si>
  <si>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</si>
  <si>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</si>
  <si>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</si>
  <si>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</si>
  <si>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</si>
  <si>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</si>
  <si>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</si>
  <si>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</si>
  <si>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</si>
  <si>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</si>
  <si>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</si>
  <si>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</si>
  <si>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</si>
  <si>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</si>
  <si>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</si>
  <si>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</si>
  <si>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</si>
  <si>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</si>
  <si>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</si>
  <si>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</si>
  <si>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</si>
  <si>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</si>
  <si>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</si>
  <si>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</si>
  <si>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</si>
  <si>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</si>
  <si>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</si>
  <si>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</si>
  <si>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</si>
  <si>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</si>
  <si>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</si>
  <si>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</si>
  <si>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</si>
  <si>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</si>
  <si>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</si>
  <si>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</si>
  <si>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</si>
  <si>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</si>
  <si>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</si>
  <si>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</si>
  <si>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</si>
  <si>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</si>
  <si>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</si>
  <si>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</si>
  <si>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</si>
  <si>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</si>
  <si>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</si>
  <si>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</si>
  <si>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</si>
  <si>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</si>
  <si>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</si>
  <si>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</si>
  <si>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</si>
  <si>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</si>
  <si>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</si>
  <si>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</si>
  <si>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</si>
  <si>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</si>
  <si>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</si>
  <si>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</si>
  <si>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</si>
  <si>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</si>
  <si>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</si>
  <si>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</si>
  <si>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</si>
  <si>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</si>
  <si>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</si>
  <si>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</si>
  <si>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</si>
  <si>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</si>
  <si>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</si>
  <si>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</si>
  <si>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</si>
  <si>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</si>
  <si>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</si>
  <si>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</si>
  <si>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</si>
  <si>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</si>
  <si>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</si>
  <si>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</si>
  <si>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</si>
  <si>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</si>
  <si>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</si>
  <si>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</si>
  <si>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</si>
  <si>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</si>
  <si>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</si>
  <si>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</si>
  <si>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</si>
  <si>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</si>
  <si>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</si>
  <si>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</si>
  <si>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</si>
  <si>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</si>
  <si>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</si>
  <si>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</si>
  <si>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</si>
  <si>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</si>
  <si>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</si>
  <si>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</si>
  <si>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</si>
  <si>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</si>
  <si>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</si>
  <si>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</si>
  <si>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</si>
  <si>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</si>
  <si>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</si>
  <si>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</si>
  <si>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</si>
  <si>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</si>
  <si>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</si>
  <si>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</si>
  <si>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</si>
  <si>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</si>
  <si>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</si>
  <si>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</si>
  <si>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</si>
  <si>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</si>
  <si>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</si>
  <si>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</si>
  <si>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</si>
  <si>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</si>
  <si>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</si>
  <si>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</si>
  <si>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</si>
  <si>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</si>
  <si>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</si>
  <si>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</si>
  <si>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</si>
  <si>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</si>
  <si>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</si>
  <si>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</si>
  <si>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</si>
  <si>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</si>
  <si>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</si>
  <si>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</si>
  <si>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</si>
  <si>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</si>
  <si>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</si>
  <si>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</si>
  <si>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</si>
  <si>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</si>
  <si>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</si>
  <si>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</si>
  <si>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</si>
  <si>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</si>
  <si>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</si>
  <si>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</si>
  <si>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</si>
  <si>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</si>
  <si>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</si>
  <si>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</si>
  <si>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</si>
  <si>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</si>
  <si>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</si>
  <si>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</si>
  <si>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</si>
  <si>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</si>
  <si>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</si>
  <si>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</si>
  <si>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</si>
  <si>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</si>
  <si>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</si>
  <si>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</si>
  <si>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</si>
  <si>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</si>
  <si>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</si>
  <si>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</si>
  <si>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</si>
  <si>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</si>
  <si>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</si>
  <si>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</si>
  <si>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</si>
  <si>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</si>
  <si>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</si>
  <si>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</si>
  <si>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</si>
  <si>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</si>
  <si>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</si>
  <si>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</si>
  <si>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</si>
  <si>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</si>
  <si>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</si>
  <si>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</si>
  <si>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</si>
  <si>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</si>
  <si>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</si>
  <si>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</si>
  <si>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</si>
  <si>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</si>
  <si>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</si>
  <si>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</si>
  <si>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</si>
  <si>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</si>
  <si>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</si>
  <si>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</si>
  <si>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</si>
  <si>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</si>
  <si>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</si>
  <si>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</si>
  <si>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</si>
  <si>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</si>
  <si>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</si>
  <si>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</si>
  <si>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</si>
  <si>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</si>
  <si>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</si>
  <si>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</si>
  <si>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</si>
  <si>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</si>
  <si>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</si>
  <si>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</si>
  <si>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</si>
  <si>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</si>
  <si>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</si>
  <si>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</si>
  <si>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</si>
  <si>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</si>
  <si>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</si>
  <si>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</si>
  <si>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</si>
  <si>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</si>
  <si>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</si>
  <si>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</si>
  <si>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</si>
  <si>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</si>
  <si>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</si>
  <si>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</si>
  <si>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</si>
  <si>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</si>
  <si>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</si>
  <si>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</si>
  <si>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</si>
  <si>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</si>
  <si>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</si>
  <si>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</si>
  <si>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</si>
  <si>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</si>
  <si>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</si>
  <si>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</si>
  <si>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</si>
  <si>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</si>
  <si>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</si>
  <si>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</si>
  <si>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</si>
  <si>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</si>
  <si>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</si>
  <si>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</si>
  <si>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</si>
  <si>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</si>
  <si>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</si>
  <si>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</si>
  <si>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</si>
  <si>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</si>
  <si>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</si>
  <si>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</si>
  <si>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</si>
  <si>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</si>
  <si>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</si>
  <si>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</si>
  <si>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</si>
  <si>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</si>
  <si>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</si>
  <si>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</si>
  <si>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</si>
  <si>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</si>
  <si>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</si>
  <si>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</si>
  <si>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</si>
  <si>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</si>
  <si>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</si>
  <si>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</si>
  <si>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</si>
  <si>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</si>
  <si>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</si>
  <si>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</si>
  <si>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</si>
  <si>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</si>
  <si>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</si>
  <si>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</si>
  <si>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</si>
  <si>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</si>
  <si>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</si>
  <si>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</si>
  <si>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</si>
  <si>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</si>
  <si>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</si>
  <si>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</si>
  <si>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</si>
  <si>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</si>
  <si>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</si>
  <si>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</si>
  <si>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</si>
  <si>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</si>
  <si>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</si>
  <si>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</si>
  <si>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</si>
  <si>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</si>
  <si>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</si>
  <si>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</si>
  <si>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</si>
  <si>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</si>
  <si>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</si>
  <si>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</si>
  <si>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</si>
  <si>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</si>
  <si>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</si>
  <si>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</si>
  <si>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</si>
  <si>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</si>
  <si>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</si>
  <si>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</si>
  <si>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</si>
  <si>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</si>
  <si>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</si>
  <si>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</si>
  <si>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</si>
  <si>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</si>
  <si>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</si>
  <si>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</si>
  <si>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</si>
  <si>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</si>
  <si>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</si>
  <si>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</si>
  <si>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</si>
  <si>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</si>
  <si>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</si>
  <si>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</si>
  <si>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</si>
  <si>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</si>
  <si>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</si>
  <si>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</si>
  <si>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</si>
  <si>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</si>
  <si>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</si>
  <si>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</si>
  <si>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</si>
  <si>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</si>
  <si>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</si>
  <si>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</si>
  <si>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</si>
  <si>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</si>
  <si>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</si>
  <si>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</si>
  <si>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</si>
  <si>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</si>
  <si>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</si>
  <si>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</si>
  <si>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</si>
  <si>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</si>
  <si>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</si>
  <si>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</si>
  <si>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</si>
  <si>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</si>
  <si>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</si>
  <si>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</si>
  <si>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</si>
  <si>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</si>
  <si>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</si>
  <si>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</si>
  <si>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</si>
  <si>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</si>
  <si>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</si>
  <si>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</si>
  <si>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</si>
  <si>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</si>
  <si>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</si>
  <si>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</si>
  <si>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</si>
  <si>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</si>
  <si>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</si>
  <si>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</si>
  <si>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</si>
  <si>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</si>
  <si>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</si>
  <si>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</si>
  <si>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</si>
  <si>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</si>
  <si>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</si>
  <si>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</si>
  <si>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</si>
  <si>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</si>
  <si>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</si>
  <si>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</si>
  <si>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</si>
  <si>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</si>
  <si>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</si>
  <si>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</si>
  <si>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</si>
  <si>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</si>
  <si>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</si>
  <si>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</si>
  <si>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</si>
  <si>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</si>
  <si>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</si>
  <si>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</si>
  <si>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</si>
  <si>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</si>
  <si>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</si>
  <si>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</si>
  <si>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</si>
  <si>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</si>
  <si>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</si>
  <si>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</si>
  <si>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</si>
  <si>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</si>
  <si>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</si>
  <si>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</si>
  <si>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</si>
  <si>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</si>
  <si>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</si>
  <si>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</si>
  <si>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</si>
  <si>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</si>
  <si>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</si>
  <si>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</si>
  <si>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</si>
  <si>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</si>
  <si>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</si>
  <si>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</si>
  <si>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</si>
  <si>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</si>
  <si>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</si>
  <si>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</si>
  <si>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</si>
  <si>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</si>
  <si>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</si>
  <si>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</si>
  <si>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</si>
  <si>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</si>
  <si>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</si>
  <si>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</si>
  <si>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</si>
  <si>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</si>
  <si>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</si>
  <si>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</si>
  <si>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</si>
  <si>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</si>
  <si>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</si>
  <si>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</si>
  <si>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</si>
  <si>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</si>
  <si>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</si>
  <si>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</si>
  <si>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</si>
  <si>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</si>
  <si>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</si>
  <si>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</si>
  <si>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</si>
  <si>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</si>
  <si>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</si>
  <si>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</si>
  <si>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</si>
  <si>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</si>
  <si>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</si>
  <si>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</si>
  <si>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</si>
  <si>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</si>
  <si>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</si>
  <si>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</si>
  <si>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</si>
  <si>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</si>
  <si>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</si>
  <si>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</si>
  <si>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</si>
  <si>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</si>
  <si>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</si>
  <si>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</si>
  <si>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</si>
  <si>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</si>
  <si>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</si>
  <si>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</si>
  <si>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</si>
  <si>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</si>
  <si>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</si>
  <si>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</si>
  <si>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</si>
  <si>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</si>
  <si>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</si>
  <si>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</si>
  <si>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</si>
  <si>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</si>
  <si>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</si>
  <si>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</si>
  <si>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</si>
  <si>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</si>
  <si>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</si>
  <si>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</si>
  <si>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</si>
  <si>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</si>
  <si>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</si>
  <si>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</si>
  <si>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</si>
  <si>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</si>
  <si>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</si>
  <si>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</si>
  <si>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</si>
  <si>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</si>
  <si>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</si>
  <si>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</si>
  <si>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</si>
  <si>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</si>
  <si>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</si>
  <si>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</si>
  <si>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</si>
  <si>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</si>
  <si>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</si>
  <si>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</si>
  <si>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</si>
  <si>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</si>
  <si>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</si>
  <si>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</si>
  <si>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</si>
  <si>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</si>
  <si>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</si>
  <si>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</si>
  <si>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</si>
  <si>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</si>
  <si>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</si>
  <si>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</si>
  <si>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</si>
  <si>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</si>
  <si>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</si>
  <si>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</si>
  <si>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</si>
  <si>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</si>
  <si>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</si>
  <si>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</si>
  <si>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</si>
  <si>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</si>
  <si>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</si>
  <si>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</si>
  <si>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</si>
  <si>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</si>
  <si>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</si>
  <si>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</si>
  <si>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</si>
  <si>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</si>
  <si>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</si>
  <si>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</si>
  <si>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</si>
  <si>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</si>
  <si>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</si>
  <si>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</si>
  <si>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</si>
  <si>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</si>
  <si>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</si>
  <si>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</si>
  <si>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</si>
  <si>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</si>
  <si>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</si>
  <si>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</si>
  <si>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</si>
  <si>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</si>
  <si>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</si>
  <si>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</si>
  <si>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</si>
  <si>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</si>
  <si>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</si>
  <si>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</si>
  <si>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</si>
  <si>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</si>
  <si>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</si>
  <si>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</si>
  <si>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</si>
  <si>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</si>
  <si>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</si>
  <si>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</si>
  <si>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</si>
  <si>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</si>
  <si>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</si>
  <si>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</si>
  <si>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</si>
  <si>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</si>
  <si>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</si>
  <si>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</si>
  <si>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</si>
  <si>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</si>
  <si>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</si>
  <si>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</si>
  <si>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</si>
  <si>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</si>
  <si>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</si>
  <si>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</si>
  <si>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</si>
  <si>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</si>
  <si>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</si>
  <si>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</si>
  <si>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</si>
  <si>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</si>
  <si>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</si>
  <si>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</si>
  <si>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</si>
  <si>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</si>
  <si>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</si>
  <si>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</si>
  <si>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</si>
  <si>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</si>
  <si>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</si>
  <si>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</si>
  <si>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</si>
  <si>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</si>
  <si>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</si>
  <si>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</si>
  <si>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</si>
  <si>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</si>
  <si>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</si>
  <si>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</si>
  <si>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</si>
  <si>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</si>
  <si>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</si>
  <si>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</si>
  <si>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</si>
  <si>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</si>
  <si>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</si>
  <si>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</si>
  <si>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</si>
  <si>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</si>
  <si>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</si>
  <si>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</si>
  <si>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</si>
  <si>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</si>
  <si>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</si>
  <si>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</si>
  <si>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</si>
  <si>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</si>
  <si>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</si>
  <si>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</si>
  <si>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</si>
  <si>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</si>
  <si>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</si>
  <si>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</si>
  <si>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</si>
  <si>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</si>
  <si>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</si>
  <si>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</si>
  <si>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</si>
  <si>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</si>
  <si>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</si>
  <si>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</si>
  <si>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</si>
  <si>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</si>
  <si>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</si>
  <si>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</si>
  <si>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</si>
  <si>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</si>
  <si>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</si>
  <si>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</si>
  <si>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</si>
  <si>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</si>
  <si>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</si>
  <si>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</si>
  <si>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</si>
  <si>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</si>
  <si>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</si>
  <si>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</si>
  <si>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</si>
  <si>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</si>
  <si>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</si>
  <si>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</si>
  <si>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</si>
  <si>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</si>
  <si>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</si>
  <si>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</si>
  <si>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</si>
  <si>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</si>
  <si>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</si>
  <si>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</si>
  <si>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</si>
  <si>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</si>
  <si>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</si>
  <si>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</si>
  <si>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</si>
  <si>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</si>
  <si>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</si>
  <si>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</si>
  <si>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</si>
  <si>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</si>
  <si>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</si>
  <si>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</si>
  <si>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</si>
  <si>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</si>
  <si>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</si>
  <si>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</si>
  <si>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</si>
  <si>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</si>
  <si>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</si>
  <si>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</si>
  <si>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</si>
  <si>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</si>
  <si>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</si>
  <si>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</si>
  <si>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</si>
  <si>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</si>
  <si>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</si>
  <si>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</si>
  <si>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</si>
  <si>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</si>
  <si>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</si>
  <si>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</si>
  <si>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</si>
  <si>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</si>
  <si>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</si>
  <si>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</si>
  <si>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</si>
  <si>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</si>
  <si>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</si>
  <si>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</si>
  <si>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</si>
  <si>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</si>
  <si>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</si>
  <si>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</si>
  <si>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</si>
  <si>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</si>
  <si>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</si>
  <si>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</si>
  <si>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</si>
  <si>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</si>
  <si>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</si>
  <si>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</si>
  <si>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</si>
  <si>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</si>
  <si>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</si>
  <si>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</si>
  <si>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</si>
  <si>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</si>
  <si>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</si>
  <si>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</si>
  <si>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</si>
  <si>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</si>
  <si>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</si>
  <si>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</si>
  <si>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</si>
  <si>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</si>
  <si>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</si>
  <si>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</si>
  <si>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</si>
  <si>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</si>
  <si>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</si>
  <si>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</si>
  <si>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</si>
  <si>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</si>
  <si>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</si>
  <si>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</si>
  <si>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</si>
  <si>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</si>
  <si>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</si>
  <si>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</si>
  <si>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</si>
  <si>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</si>
  <si>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</si>
  <si>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</si>
  <si>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</si>
  <si>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</si>
  <si>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</si>
  <si>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</si>
  <si>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</si>
  <si>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</si>
  <si>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</si>
  <si>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</si>
  <si>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</si>
  <si>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</si>
  <si>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</si>
  <si>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</si>
  <si>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</si>
  <si>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</si>
  <si>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</si>
  <si>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</si>
  <si>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</si>
  <si>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</si>
  <si>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</si>
  <si>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</si>
  <si>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</si>
  <si>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</si>
  <si>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</si>
  <si>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</si>
  <si>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</si>
  <si>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</si>
  <si>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</si>
  <si>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</si>
  <si>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</si>
  <si>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</si>
  <si>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</si>
  <si>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</si>
  <si>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</si>
  <si>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</si>
  <si>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</si>
  <si>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</si>
  <si>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</si>
  <si>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</si>
  <si>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</si>
  <si>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</si>
  <si>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</si>
  <si>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</si>
  <si>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</si>
  <si>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</si>
  <si>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</si>
  <si>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</si>
  <si>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</si>
  <si>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</si>
  <si>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</si>
  <si>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</si>
  <si>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</si>
  <si>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</si>
  <si>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</si>
  <si>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</si>
  <si>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</si>
  <si>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</si>
  <si>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</si>
  <si>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</si>
  <si>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</si>
  <si>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</si>
  <si>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</si>
  <si>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</si>
  <si>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</si>
  <si>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</si>
  <si>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</si>
  <si>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</si>
  <si>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</si>
  <si>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</si>
  <si>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</si>
  <si>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</si>
  <si>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</si>
  <si>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</si>
  <si>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</si>
  <si>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</si>
  <si>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</si>
  <si>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</si>
  <si>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</si>
  <si>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</si>
  <si>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</si>
  <si>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</si>
  <si>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</si>
  <si>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</si>
  <si>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</si>
  <si>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</si>
  <si>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</si>
  <si>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</si>
  <si>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</si>
  <si>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</si>
  <si>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</si>
  <si>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</si>
  <si>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</si>
  <si>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</si>
  <si>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</si>
  <si>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</si>
  <si>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</si>
  <si>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</si>
  <si>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</si>
  <si>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</si>
  <si>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</si>
  <si>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</si>
  <si>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</si>
  <si>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</si>
  <si>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</si>
  <si>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</si>
  <si>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</si>
  <si>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</si>
  <si>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</si>
  <si>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</si>
  <si>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</si>
  <si>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</si>
  <si>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</si>
  <si>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</si>
  <si>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</si>
  <si>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</si>
  <si>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</si>
  <si>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</si>
  <si>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</si>
  <si>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</si>
  <si>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</si>
  <si>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</si>
  <si>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</si>
  <si>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</si>
  <si>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</si>
  <si>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</si>
  <si>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</si>
  <si>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</si>
  <si>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</si>
  <si>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</si>
  <si>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</si>
  <si>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</si>
  <si>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</si>
  <si>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</si>
  <si>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</si>
  <si>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</si>
  <si>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</si>
  <si>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</si>
  <si>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</si>
  <si>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</si>
  <si>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</si>
  <si>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</si>
  <si>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</si>
  <si>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</si>
  <si>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</si>
  <si>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</si>
  <si>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</si>
  <si>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</si>
  <si>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</si>
  <si>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</si>
  <si>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</si>
  <si>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</si>
  <si>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</si>
  <si>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</si>
  <si>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</si>
  <si>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</si>
  <si>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</si>
  <si>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</si>
  <si>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</si>
  <si>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</si>
  <si>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</si>
  <si>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</si>
  <si>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</si>
  <si>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</si>
  <si>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</si>
  <si>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</si>
  <si>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</si>
  <si>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</si>
  <si>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</si>
  <si>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</si>
  <si>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</si>
  <si>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</si>
  <si>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</si>
  <si>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</si>
  <si>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</si>
  <si>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</si>
  <si>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</si>
  <si>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</si>
  <si>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</si>
  <si>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</si>
  <si>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</si>
  <si>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</si>
  <si>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</si>
  <si>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</si>
  <si>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</si>
  <si>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</si>
  <si>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</si>
  <si>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</si>
  <si>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</si>
  <si>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</si>
  <si>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</si>
  <si>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</si>
  <si>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</si>
  <si>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</si>
  <si>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</si>
  <si>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</si>
  <si>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</si>
  <si>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</si>
  <si>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</si>
  <si>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</si>
  <si>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</si>
  <si>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</si>
  <si>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</si>
  <si>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</si>
  <si>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</si>
  <si>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</si>
  <si>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</si>
  <si>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</si>
  <si>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</si>
  <si>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</si>
  <si>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</si>
  <si>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</si>
  <si>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</si>
  <si>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</si>
  <si>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</si>
  <si>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</si>
  <si>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</si>
  <si>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</si>
  <si>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</si>
  <si>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</si>
  <si>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</si>
  <si>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</si>
  <si>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</si>
  <si>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</si>
  <si>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</si>
  <si>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</si>
  <si>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</si>
  <si>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</si>
  <si>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</si>
  <si>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</si>
  <si>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</si>
  <si>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</si>
  <si>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</si>
  <si>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</si>
  <si>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</si>
  <si>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</si>
  <si>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</si>
  <si>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</si>
  <si>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</si>
  <si>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</si>
  <si>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</si>
  <si>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</si>
  <si>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</si>
  <si>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</si>
  <si>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</si>
  <si>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</si>
  <si>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</si>
  <si>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</si>
  <si>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</si>
  <si>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</si>
  <si>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</si>
  <si>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</si>
  <si>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</si>
  <si>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</si>
  <si>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</si>
  <si>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</si>
  <si>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</si>
  <si>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</si>
  <si>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</si>
  <si>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</si>
  <si>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</si>
  <si>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</si>
  <si>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</si>
  <si>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</si>
  <si>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</si>
  <si>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</si>
  <si>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</si>
  <si>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</si>
  <si>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</si>
  <si>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</si>
  <si>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</si>
  <si>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</si>
  <si>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</si>
  <si>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</si>
  <si>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</si>
  <si>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</si>
  <si>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</si>
  <si>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</si>
  <si>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</si>
  <si>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</si>
  <si>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</si>
  <si>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</si>
  <si>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</si>
  <si>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</si>
  <si>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</si>
  <si>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</si>
  <si>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</si>
  <si>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</si>
  <si>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</si>
  <si>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</si>
  <si>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</si>
  <si>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</si>
  <si>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</si>
  <si>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</si>
  <si>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</si>
  <si>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</si>
  <si>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</si>
  <si>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</si>
  <si>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</si>
  <si>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</si>
  <si>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</si>
  <si>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</si>
  <si>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</si>
  <si>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</si>
  <si>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</si>
  <si>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</si>
  <si>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</si>
  <si>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</si>
  <si>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</si>
  <si>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</si>
  <si>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</si>
  <si>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</si>
  <si>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</si>
  <si>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</si>
  <si>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</si>
  <si>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</si>
  <si>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</si>
  <si>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</si>
  <si>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</si>
  <si>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</si>
  <si>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</si>
  <si>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</si>
  <si>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</si>
  <si>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</si>
  <si>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</si>
  <si>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</si>
  <si>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</si>
  <si>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</si>
  <si>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</si>
  <si>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</si>
  <si>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</si>
  <si>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</si>
  <si>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</si>
  <si>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</si>
  <si>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</si>
  <si>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</si>
  <si>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</si>
  <si>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</si>
  <si>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</si>
  <si>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</si>
  <si>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</si>
  <si>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</si>
  <si>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</si>
  <si>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</si>
  <si>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</si>
  <si>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</si>
  <si>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</si>
  <si>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</si>
  <si>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</si>
  <si>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</si>
  <si>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</si>
  <si>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</si>
  <si>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</si>
  <si>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</si>
  <si>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</si>
  <si>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</si>
  <si>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</si>
  <si>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</si>
  <si>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</si>
  <si>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</si>
  <si>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</si>
  <si>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</si>
  <si>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</si>
  <si>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</si>
  <si>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</si>
  <si>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</si>
  <si>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</si>
  <si>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</si>
  <si>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</si>
  <si>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</si>
  <si>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</si>
  <si>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</si>
  <si>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</si>
  <si>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</si>
  <si>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</si>
  <si>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</si>
  <si>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</si>
  <si>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</si>
  <si>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</si>
  <si>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</si>
  <si>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</si>
  <si>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</si>
  <si>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</si>
  <si>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</si>
  <si>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</si>
  <si>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</si>
  <si>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</si>
  <si>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</si>
  <si>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</si>
  <si>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</si>
  <si>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</si>
  <si>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</si>
  <si>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</si>
  <si>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</si>
  <si>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</si>
  <si>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</si>
  <si>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</si>
  <si>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</si>
  <si>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</si>
  <si>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</si>
  <si>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</si>
  <si>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</si>
  <si>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</si>
  <si>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</si>
  <si>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</si>
  <si>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</si>
  <si>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</si>
  <si>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</si>
  <si>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</si>
  <si>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</si>
  <si>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</si>
  <si>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</si>
  <si>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</si>
  <si>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</si>
  <si>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</si>
  <si>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</si>
  <si>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</si>
  <si>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</si>
  <si>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</si>
  <si>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</si>
  <si>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</si>
  <si>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</si>
  <si>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</si>
  <si>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</si>
  <si>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</si>
  <si>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</si>
  <si>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</si>
  <si>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</si>
  <si>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</si>
  <si>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</si>
  <si>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</si>
  <si>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</si>
  <si>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</si>
  <si>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</si>
  <si>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</si>
  <si>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</si>
  <si>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</si>
  <si>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</si>
  <si>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</si>
  <si>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</si>
  <si>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</si>
  <si>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</si>
  <si>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</si>
  <si>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</si>
  <si>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</si>
  <si>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</si>
  <si>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</si>
  <si>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</si>
  <si>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</si>
  <si>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</si>
  <si>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</si>
  <si>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</si>
  <si>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</si>
  <si>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</si>
  <si>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</si>
  <si>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</si>
  <si>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</si>
  <si>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</si>
  <si>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</si>
  <si>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</si>
  <si>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</si>
  <si>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</si>
  <si>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</si>
  <si>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</si>
  <si>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</si>
  <si>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</si>
  <si>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</si>
  <si>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</si>
  <si>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</si>
  <si>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</si>
  <si>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</si>
  <si>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</si>
  <si>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</si>
  <si>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</si>
  <si>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</si>
  <si>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</si>
  <si>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</si>
  <si>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</si>
  <si>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</si>
  <si>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</si>
  <si>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</si>
  <si>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</si>
  <si>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</si>
  <si>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</si>
  <si>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</si>
  <si>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</si>
  <si>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</si>
  <si>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</si>
  <si>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</si>
  <si>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</si>
  <si>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</si>
  <si>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</si>
  <si>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</si>
  <si>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</si>
  <si>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</si>
  <si>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</si>
  <si>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</si>
  <si>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</si>
  <si>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</si>
  <si>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</si>
  <si>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</si>
  <si>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</si>
  <si>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</si>
  <si>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</si>
  <si>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</si>
  <si>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</si>
  <si>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</si>
  <si>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</si>
  <si>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</si>
  <si>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</si>
  <si>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</si>
  <si>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</si>
  <si>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</si>
  <si>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</si>
  <si>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</si>
  <si>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</si>
  <si>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</si>
  <si>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</si>
  <si>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</si>
  <si>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</si>
  <si>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</si>
  <si>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</si>
  <si>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</si>
  <si>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</si>
  <si>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</si>
  <si>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</si>
  <si>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</si>
  <si>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</si>
  <si>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</si>
  <si>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</si>
  <si>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</si>
  <si>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</si>
  <si>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</si>
  <si>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</si>
  <si>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</si>
  <si>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</si>
  <si>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</si>
  <si>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</si>
  <si>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</si>
  <si>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</si>
  <si>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</si>
  <si>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</si>
  <si>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</si>
  <si>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</si>
  <si>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</si>
  <si>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</si>
  <si>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</si>
  <si>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</si>
  <si>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</si>
  <si>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</si>
  <si>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</si>
  <si>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</si>
  <si>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</si>
  <si>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</si>
  <si>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</si>
  <si>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</si>
  <si>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</si>
  <si>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</si>
  <si>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</si>
  <si>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</si>
  <si>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</si>
  <si>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</si>
  <si>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</si>
  <si>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</si>
  <si>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</si>
  <si>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</si>
  <si>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</si>
  <si>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</si>
  <si>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</si>
  <si>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</si>
  <si>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</si>
  <si>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</si>
  <si>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</si>
  <si>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</si>
  <si>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</si>
  <si>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</si>
  <si>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</si>
  <si>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</si>
  <si>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</si>
  <si>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</si>
  <si>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</si>
  <si>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</si>
  <si>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</si>
  <si>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</si>
  <si>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</si>
  <si>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</si>
  <si>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</si>
  <si>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</si>
  <si>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</si>
  <si>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</si>
  <si>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</si>
  <si>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</si>
  <si>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</si>
  <si>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</si>
  <si>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</si>
  <si>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</si>
  <si>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</si>
  <si>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</si>
  <si>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</si>
  <si>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</si>
  <si>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</si>
  <si>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</si>
  <si>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</si>
  <si>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</si>
  <si>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</si>
  <si>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</si>
  <si>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</si>
  <si>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</si>
  <si>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</si>
  <si>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</si>
  <si>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</si>
  <si>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</si>
  <si>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</si>
  <si>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</si>
  <si>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</si>
  <si>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</si>
  <si>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</si>
  <si>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</si>
  <si>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</si>
  <si>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</si>
  <si>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</si>
  <si>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</si>
  <si>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</si>
  <si>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</si>
  <si>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</si>
  <si>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</si>
  <si>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</si>
  <si>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</si>
  <si>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</si>
  <si>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</si>
  <si>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</si>
  <si>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</si>
  <si>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</si>
  <si>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</si>
  <si>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</si>
  <si>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</si>
  <si>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</si>
  <si>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</si>
  <si>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</si>
  <si>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</si>
  <si>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</si>
  <si>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</si>
  <si>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</si>
  <si>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</si>
  <si>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</si>
  <si>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</si>
  <si>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</si>
  <si>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</si>
  <si>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</si>
  <si>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</si>
  <si>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</si>
  <si>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</si>
  <si>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</si>
  <si>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</si>
  <si>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</si>
  <si>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</si>
  <si>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</si>
  <si>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</si>
  <si>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</si>
  <si>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</si>
  <si>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</si>
  <si>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</si>
  <si>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</si>
  <si>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</si>
  <si>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</si>
  <si>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</si>
  <si>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</si>
  <si>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</si>
  <si>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</si>
  <si>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</si>
  <si>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</si>
  <si>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</si>
  <si>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</si>
  <si>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</si>
  <si>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</si>
  <si>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</si>
  <si>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</si>
  <si>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</si>
  <si>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</si>
  <si>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</si>
  <si>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</si>
  <si>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</si>
  <si>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</si>
  <si>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</si>
  <si>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</si>
  <si>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</si>
  <si>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</si>
  <si>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</si>
  <si>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</si>
  <si>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</si>
  <si>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</si>
  <si>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</si>
  <si>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</si>
  <si>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</si>
  <si>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</si>
  <si>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</si>
  <si>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</si>
  <si>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</si>
  <si>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</si>
  <si>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</si>
  <si>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</si>
  <si>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</si>
  <si>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</si>
  <si>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</si>
  <si>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</si>
  <si>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</si>
  <si>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</si>
  <si>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</si>
  <si>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</si>
  <si>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</si>
  <si>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</si>
  <si>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</si>
  <si>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</si>
  <si>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</si>
  <si>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</si>
  <si>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</si>
  <si>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</si>
  <si>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</si>
  <si>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</si>
  <si>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</si>
  <si>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</si>
  <si>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</si>
  <si>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</si>
  <si>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</si>
  <si>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</si>
  <si>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</si>
  <si>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</si>
  <si>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</si>
  <si>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</si>
  <si>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</si>
  <si>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</si>
  <si>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</si>
  <si>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</si>
  <si>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</si>
  <si>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</si>
  <si>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</si>
  <si>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</si>
  <si>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</si>
  <si>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</si>
  <si>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</si>
  <si>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</si>
  <si>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</si>
  <si>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</si>
  <si>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</si>
  <si>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</si>
  <si>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</si>
  <si>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</si>
  <si>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</si>
  <si>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</si>
  <si>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</si>
  <si>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</si>
  <si>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</si>
  <si>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</si>
  <si>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</si>
  <si>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</si>
  <si>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</si>
  <si>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</si>
  <si>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</si>
  <si>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</si>
  <si>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</si>
  <si>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</si>
  <si>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</si>
  <si>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</si>
  <si>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</si>
  <si>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</si>
  <si>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</si>
  <si>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</si>
  <si>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</si>
  <si>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</si>
  <si>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</si>
  <si>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</si>
  <si>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</si>
  <si>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</si>
  <si>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</si>
  <si>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</si>
  <si>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</si>
  <si>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</si>
  <si>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</si>
  <si>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</si>
  <si>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</si>
  <si>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</si>
  <si>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</si>
  <si>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</si>
  <si>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</si>
  <si>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</si>
  <si>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</si>
  <si>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</si>
  <si>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</si>
  <si>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</si>
  <si>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</si>
  <si>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</si>
  <si>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</si>
  <si>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</si>
  <si>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</si>
  <si>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</si>
  <si>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</si>
  <si>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</si>
  <si>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</si>
  <si>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</si>
  <si>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</si>
  <si>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</si>
  <si>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</si>
  <si>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</si>
  <si>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</si>
  <si>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</si>
  <si>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</si>
  <si>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</si>
  <si>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</si>
  <si>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</si>
  <si>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</si>
  <si>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</si>
  <si>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</si>
  <si>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</si>
  <si>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</si>
  <si>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</si>
  <si>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</si>
  <si>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</si>
  <si>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</si>
  <si>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</si>
  <si>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</si>
  <si>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</si>
  <si>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</si>
  <si>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</si>
  <si>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</si>
  <si>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</si>
  <si>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</si>
  <si>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</si>
  <si>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</si>
  <si>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</si>
  <si>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</si>
  <si>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</si>
  <si>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</si>
  <si>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</si>
  <si>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</si>
  <si>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</si>
  <si>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</si>
  <si>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</si>
  <si>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</si>
  <si>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</si>
  <si>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</si>
  <si>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</si>
  <si>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</si>
  <si>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</si>
  <si>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</si>
  <si>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</si>
  <si>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</si>
  <si>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</si>
  <si>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</si>
  <si>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</si>
  <si>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</si>
  <si>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</si>
  <si>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</si>
  <si>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</si>
  <si>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</si>
  <si>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</si>
  <si>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</si>
  <si>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</si>
  <si>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</si>
  <si>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</si>
  <si>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</si>
  <si>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</si>
  <si>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</si>
  <si>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</si>
  <si>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</si>
  <si>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</si>
  <si>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</si>
  <si>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</si>
  <si>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</si>
  <si>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</si>
  <si>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</si>
  <si>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</si>
  <si>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</si>
  <si>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</si>
  <si>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</si>
  <si>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</si>
  <si>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</si>
  <si>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</si>
  <si>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</si>
  <si>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</si>
  <si>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</si>
  <si>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</si>
  <si>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</si>
  <si>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</si>
  <si>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</si>
  <si>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</si>
  <si>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</si>
  <si>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</si>
  <si>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</si>
  <si>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</si>
  <si>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</si>
  <si>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</si>
  <si>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</si>
  <si>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</si>
  <si>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</si>
  <si>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</si>
  <si>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</si>
  <si>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</si>
  <si>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</si>
  <si>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</si>
  <si>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</si>
  <si>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</si>
  <si>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</si>
  <si>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</si>
  <si>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</si>
  <si>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</si>
  <si>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</si>
  <si>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</si>
  <si>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</si>
  <si>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</si>
  <si>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</si>
  <si>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</si>
  <si>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</si>
  <si>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</si>
  <si>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</si>
  <si>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</si>
  <si>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</si>
  <si>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</si>
  <si>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</si>
  <si>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</si>
  <si>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</si>
  <si>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</si>
  <si>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</si>
  <si>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</si>
  <si>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</si>
  <si>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</si>
  <si>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</si>
  <si>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</si>
  <si>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</si>
  <si>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</si>
  <si>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</si>
  <si>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</si>
  <si>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</si>
  <si>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</si>
  <si>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</si>
  <si>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</si>
  <si>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</si>
  <si>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</si>
  <si>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</si>
  <si>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</si>
  <si>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</si>
  <si>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</si>
  <si>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</si>
  <si>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</si>
  <si>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</si>
  <si>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</si>
  <si>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</si>
  <si>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</si>
  <si>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</si>
  <si>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</si>
  <si>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</si>
  <si>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</si>
  <si>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</si>
  <si>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</si>
  <si>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</si>
  <si>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</si>
  <si>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</si>
  <si>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</si>
  <si>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</si>
  <si>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</si>
  <si>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</si>
  <si>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</si>
  <si>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</si>
  <si>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</si>
  <si>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</si>
  <si>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</si>
  <si>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</si>
  <si>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</si>
  <si>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</si>
  <si>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</si>
  <si>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</si>
  <si>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</si>
  <si>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</si>
  <si>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</si>
  <si>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</si>
  <si>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</si>
  <si>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</si>
  <si>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</si>
  <si>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</si>
  <si>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</si>
  <si>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</si>
  <si>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</si>
  <si>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</si>
  <si>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</si>
  <si>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</si>
  <si>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</si>
  <si>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</si>
  <si>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</si>
  <si>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</si>
  <si>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</si>
  <si>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</si>
  <si>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</si>
  <si>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</si>
  <si>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</si>
  <si>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</si>
  <si>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</si>
  <si>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</si>
  <si>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</si>
  <si>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</si>
  <si>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</si>
  <si>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</si>
  <si>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</si>
  <si>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</si>
  <si>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</si>
  <si>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</si>
  <si>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</si>
  <si>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</si>
  <si>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</si>
  <si>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</si>
  <si>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</si>
  <si>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</si>
  <si>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</si>
  <si>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</si>
  <si>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</si>
  <si>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</si>
  <si>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</si>
  <si>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</si>
  <si>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</si>
  <si>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</si>
  <si>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</si>
  <si>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</si>
  <si>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</si>
  <si>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</si>
  <si>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</si>
  <si>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</si>
  <si>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</si>
  <si>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</si>
  <si>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</si>
  <si>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</si>
  <si>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</si>
  <si>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</si>
  <si>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</si>
  <si>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</si>
  <si>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</si>
  <si>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</si>
  <si>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</si>
  <si>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</si>
  <si>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</si>
  <si>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</si>
  <si>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</si>
  <si>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</si>
  <si>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</si>
  <si>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</si>
  <si>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</si>
  <si>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</si>
  <si>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</si>
  <si>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</si>
  <si>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</si>
  <si>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</si>
  <si>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</si>
  <si>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</si>
  <si>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</si>
  <si>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</si>
  <si>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</si>
  <si>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</si>
  <si>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</si>
  <si>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</si>
  <si>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</si>
  <si>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</si>
  <si>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</si>
  <si>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</si>
  <si>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</si>
  <si>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</si>
  <si>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</si>
  <si>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</si>
  <si>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</si>
  <si>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</si>
  <si>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</si>
  <si>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</si>
  <si>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</si>
  <si>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</si>
  <si>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</si>
  <si>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</si>
  <si>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</si>
  <si>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</si>
  <si>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</si>
  <si>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</si>
  <si>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</si>
  <si>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</si>
  <si>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</si>
  <si>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</si>
  <si>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</si>
  <si>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</si>
  <si>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</si>
  <si>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</si>
  <si>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</si>
  <si>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</si>
  <si>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</si>
  <si>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</si>
  <si>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</si>
  <si>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</si>
  <si>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</si>
  <si>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</si>
  <si>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</si>
  <si>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</si>
  <si>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</si>
  <si>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</si>
  <si>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</si>
  <si>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</si>
  <si>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</si>
  <si>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</si>
  <si>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</si>
  <si>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</si>
  <si>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</si>
  <si>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</si>
  <si>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</si>
  <si>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</si>
  <si>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</si>
  <si>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</si>
  <si>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</si>
  <si>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</si>
  <si>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</si>
  <si>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</si>
  <si>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</si>
  <si>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</si>
  <si>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</si>
  <si>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</si>
  <si>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</si>
  <si>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</si>
  <si>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</si>
  <si>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</si>
  <si>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</si>
  <si>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</si>
  <si>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</si>
  <si>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</si>
  <si>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</si>
  <si>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</si>
  <si>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</si>
  <si>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</si>
  <si>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</si>
  <si>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</si>
  <si>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</si>
  <si>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</si>
  <si>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</si>
  <si>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</si>
  <si>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</si>
  <si>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</si>
  <si>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</si>
  <si>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</si>
  <si>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</si>
  <si>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</si>
  <si>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</si>
  <si>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</si>
  <si>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</si>
  <si>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</si>
  <si>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</si>
  <si>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</si>
  <si>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</si>
  <si>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</si>
  <si>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</si>
  <si>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</si>
  <si>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</si>
  <si>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</si>
  <si>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</si>
  <si>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</si>
  <si>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</si>
  <si>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</si>
  <si>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</si>
  <si>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</si>
  <si>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</si>
  <si>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</si>
  <si>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</si>
  <si>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</si>
  <si>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</si>
  <si>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</si>
  <si>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</si>
  <si>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</si>
  <si>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</si>
  <si>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</si>
  <si>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</si>
  <si>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</si>
  <si>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</si>
  <si>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</si>
  <si>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</si>
  <si>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</si>
  <si>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</si>
  <si>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</si>
  <si>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</si>
  <si>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</si>
  <si>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</si>
  <si>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</si>
  <si>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</si>
  <si>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</si>
  <si>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</si>
  <si>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</si>
  <si>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</si>
  <si>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</si>
  <si>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</si>
  <si>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</si>
  <si>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</si>
  <si>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</si>
  <si>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</si>
  <si>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</si>
  <si>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</si>
  <si>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</si>
  <si>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</si>
  <si>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</si>
  <si>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</si>
  <si>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</si>
  <si>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</si>
  <si>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</si>
  <si>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</si>
  <si>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</si>
  <si>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</si>
  <si>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</si>
  <si>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</si>
  <si>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</si>
  <si>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</si>
  <si>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</si>
  <si>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</si>
  <si>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</si>
  <si>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</si>
  <si>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</si>
  <si>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</si>
  <si>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</si>
  <si>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</si>
  <si>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</si>
  <si>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</si>
  <si>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</si>
  <si>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</si>
  <si>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</si>
  <si>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</si>
  <si>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</si>
  <si>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</si>
  <si>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</si>
  <si>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</si>
  <si>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</si>
  <si>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</si>
  <si>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</si>
  <si>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</si>
  <si>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</si>
  <si>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</si>
  <si>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</si>
  <si>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</si>
  <si>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</si>
  <si>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</si>
  <si>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</si>
  <si>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</si>
  <si>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</si>
  <si>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</si>
  <si>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</si>
  <si>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</si>
  <si>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</si>
  <si>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</si>
  <si>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</si>
  <si>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</si>
  <si>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</si>
  <si>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</si>
  <si>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</si>
  <si>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</si>
  <si>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</si>
  <si>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</si>
  <si>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</si>
  <si>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</si>
  <si>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</si>
  <si>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</si>
  <si>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</si>
  <si>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</si>
  <si>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</si>
  <si>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</si>
  <si>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</si>
  <si>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</si>
  <si>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</si>
  <si>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</si>
  <si>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</si>
  <si>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</si>
  <si>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</si>
  <si>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</si>
  <si>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</si>
  <si>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</si>
  <si>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</si>
  <si>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</si>
  <si>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</si>
  <si>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</si>
  <si>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</si>
  <si>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</si>
  <si>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</si>
  <si>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</si>
  <si>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</si>
  <si>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</si>
  <si>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</si>
  <si>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</si>
  <si>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</si>
  <si>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</si>
  <si>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</si>
  <si>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</si>
  <si>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</si>
  <si>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</si>
  <si>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</si>
  <si>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</si>
  <si>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</si>
  <si>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</si>
  <si>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</si>
  <si>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</si>
  <si>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</si>
  <si>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</si>
  <si>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</si>
  <si>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</si>
  <si>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</si>
  <si>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</si>
  <si>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</si>
  <si>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</si>
  <si>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</si>
  <si>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</si>
  <si>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</si>
  <si>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</si>
  <si>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</si>
  <si>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</si>
  <si>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</si>
  <si>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</si>
  <si>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</si>
  <si>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</si>
  <si>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</si>
  <si>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</si>
  <si>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</si>
  <si>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</si>
  <si>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</si>
  <si>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</si>
  <si>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</si>
  <si>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</si>
  <si>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</si>
  <si>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</si>
  <si>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</si>
  <si>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</si>
  <si>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</si>
  <si>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</si>
  <si>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</si>
  <si>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</si>
  <si>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</si>
  <si>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</si>
  <si>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</si>
  <si>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</si>
  <si>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</si>
  <si>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</si>
  <si>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</si>
  <si>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</si>
  <si>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</si>
  <si>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</si>
  <si>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</si>
  <si>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</si>
  <si>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</si>
  <si>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</si>
  <si>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</si>
  <si>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</si>
  <si>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</si>
  <si>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</si>
  <si>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</si>
  <si>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</si>
  <si>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</si>
  <si>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</si>
  <si>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</si>
  <si>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</si>
  <si>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</si>
  <si>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</si>
  <si>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</si>
  <si>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</si>
  <si>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</si>
  <si>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</si>
  <si>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</si>
  <si>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</si>
  <si>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</si>
  <si>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</si>
  <si>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</si>
  <si>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</si>
  <si>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</si>
  <si>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</si>
  <si>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</si>
  <si>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</si>
  <si>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</si>
  <si>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</si>
  <si>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</si>
  <si>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</si>
  <si>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</si>
  <si>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</si>
  <si>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</si>
  <si>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</si>
  <si>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</si>
  <si>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</si>
  <si>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</si>
  <si>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</si>
  <si>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</si>
  <si>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</si>
  <si>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</si>
  <si>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</si>
  <si>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</si>
  <si>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</si>
  <si>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</si>
  <si>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</si>
  <si>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</si>
  <si>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</si>
  <si>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</si>
  <si>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</si>
  <si>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</si>
  <si>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</si>
  <si>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</si>
  <si>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</si>
  <si>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</si>
  <si>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</si>
  <si>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</si>
  <si>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</si>
  <si>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</si>
  <si>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</si>
  <si>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</si>
  <si>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</si>
  <si>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</si>
  <si>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</si>
  <si>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</si>
  <si>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</si>
  <si>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</si>
  <si>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</si>
  <si>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</si>
  <si>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</si>
  <si>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</si>
  <si>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</si>
  <si>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</si>
  <si>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</si>
  <si>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</si>
  <si>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</si>
  <si>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</si>
  <si>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</si>
  <si>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</si>
  <si>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</si>
  <si>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</si>
  <si>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</si>
  <si>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</si>
  <si>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</si>
  <si>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</si>
  <si>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</si>
  <si>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</si>
  <si>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</si>
  <si>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</si>
  <si>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</si>
  <si>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</si>
  <si>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</si>
  <si>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</si>
  <si>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</si>
  <si>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</si>
  <si>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</si>
  <si>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</si>
  <si>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</si>
  <si>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</si>
  <si>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</si>
  <si>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</si>
  <si>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</si>
  <si>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</si>
  <si>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</si>
  <si>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</si>
  <si>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</si>
  <si>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</si>
  <si>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</si>
  <si>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</si>
  <si>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</si>
  <si>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</si>
  <si>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</si>
  <si>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</si>
  <si>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</si>
  <si>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</si>
  <si>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</si>
  <si>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</si>
  <si>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</si>
  <si>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</si>
  <si>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</si>
  <si>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</si>
  <si>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</si>
  <si>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</si>
  <si>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</si>
  <si>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</si>
  <si>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</si>
  <si>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</si>
  <si>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</si>
  <si>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</si>
  <si>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</si>
  <si>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</si>
  <si>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</si>
  <si>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</si>
  <si>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</si>
  <si>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</si>
  <si>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</si>
  <si>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</si>
  <si>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</si>
  <si>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</si>
  <si>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</si>
  <si>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</si>
  <si>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</si>
  <si>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</si>
  <si>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</si>
  <si>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</si>
  <si>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</si>
  <si>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</si>
  <si>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</si>
  <si>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</si>
  <si>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</si>
  <si>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</si>
  <si>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</si>
  <si>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</si>
  <si>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</si>
  <si>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</si>
  <si>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</si>
  <si>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</si>
  <si>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</si>
  <si>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</si>
  <si>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</si>
  <si>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</si>
  <si>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</si>
  <si>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</si>
  <si>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</si>
  <si>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</si>
  <si>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</si>
  <si>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</si>
  <si>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</si>
  <si>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</si>
  <si>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</si>
  <si>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</si>
  <si>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</si>
  <si>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</si>
  <si>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</si>
  <si>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</si>
  <si>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</si>
  <si>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</si>
  <si>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</si>
  <si>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</si>
  <si>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</si>
  <si>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</si>
  <si>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</si>
  <si>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</si>
  <si>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</si>
  <si>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</si>
  <si>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</si>
  <si>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</si>
  <si>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</si>
  <si>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</si>
  <si>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</si>
  <si>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</si>
  <si>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</si>
  <si>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</si>
  <si>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</si>
  <si>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</si>
  <si>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</si>
  <si>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</si>
  <si>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</si>
  <si>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</si>
  <si>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</si>
  <si>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</si>
  <si>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</si>
  <si>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</si>
  <si>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</si>
  <si>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</si>
  <si>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</si>
  <si>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</si>
  <si>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</si>
  <si>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</si>
  <si>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</si>
  <si>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</si>
  <si>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</si>
  <si>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</si>
  <si>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</si>
  <si>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</si>
  <si>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</si>
  <si>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</si>
  <si>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</si>
  <si>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</si>
  <si>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</si>
  <si>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</si>
  <si>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</si>
  <si>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</si>
  <si>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</si>
  <si>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</si>
  <si>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</si>
  <si>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</si>
  <si>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</si>
  <si>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</si>
  <si>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</si>
  <si>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</si>
  <si>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</si>
  <si>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</si>
  <si>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</si>
  <si>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</si>
  <si>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</si>
  <si>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</si>
  <si>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</si>
  <si>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</si>
  <si>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</si>
  <si>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</si>
  <si>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</si>
  <si>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</si>
  <si>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</si>
  <si>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</si>
  <si>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</si>
  <si>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</si>
  <si>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</si>
  <si>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</si>
  <si>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</si>
  <si>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</si>
  <si>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</si>
  <si>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</si>
  <si>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</si>
  <si>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</si>
  <si>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</si>
  <si>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</si>
  <si>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</si>
  <si>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</si>
  <si>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</si>
  <si>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</si>
  <si>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</si>
  <si>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</si>
  <si>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</si>
  <si>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</si>
  <si>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</si>
  <si>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</si>
  <si>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</si>
  <si>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</si>
  <si>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</si>
  <si>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</si>
  <si>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</si>
  <si>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</si>
  <si>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</si>
  <si>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</si>
  <si>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</si>
  <si>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</si>
  <si>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</si>
  <si>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</si>
  <si>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</si>
  <si>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</si>
  <si>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</si>
  <si>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</si>
  <si>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</si>
  <si>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</si>
  <si>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</si>
  <si>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</si>
  <si>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</si>
  <si>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</si>
  <si>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</si>
  <si>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</si>
  <si>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</si>
  <si>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</si>
  <si>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</si>
  <si>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</si>
  <si>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</si>
  <si>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</si>
  <si>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</si>
  <si>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</si>
  <si>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</si>
  <si>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</si>
  <si>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</si>
  <si>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</si>
  <si>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</si>
  <si>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</si>
  <si>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</si>
  <si>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</si>
  <si>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</si>
  <si>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</si>
  <si>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</si>
  <si>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</si>
  <si>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</si>
  <si>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</si>
  <si>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</si>
  <si>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</si>
  <si>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</si>
  <si>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</si>
  <si>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</si>
  <si>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</si>
  <si>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</si>
  <si>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</si>
  <si>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</si>
  <si>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</si>
  <si>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</si>
  <si>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</si>
  <si>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</si>
  <si>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</si>
  <si>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</si>
  <si>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</si>
  <si>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</si>
  <si>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</si>
  <si>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</si>
  <si>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</si>
  <si>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</si>
  <si>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</si>
  <si>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</si>
  <si>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</si>
  <si>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</si>
  <si>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</si>
  <si>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</si>
  <si>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</si>
  <si>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</si>
  <si>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</si>
  <si>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</si>
  <si>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</si>
  <si>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</si>
  <si>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</si>
  <si>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</si>
  <si>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</si>
  <si>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</si>
  <si>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</si>
  <si>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</si>
  <si>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</si>
  <si>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</si>
  <si>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</si>
  <si>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</si>
  <si>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</si>
  <si>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</si>
  <si>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</si>
  <si>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</si>
  <si>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</si>
  <si>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</si>
  <si>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</si>
  <si>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</si>
  <si>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</si>
  <si>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</si>
  <si>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</si>
  <si>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</si>
  <si>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</si>
  <si>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</si>
  <si>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</si>
  <si>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</si>
  <si>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</si>
  <si>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</si>
  <si>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</si>
  <si>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</si>
  <si>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</si>
  <si>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</si>
  <si>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</si>
  <si>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</si>
  <si>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</si>
  <si>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</si>
  <si>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</si>
  <si>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</si>
  <si>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</si>
  <si>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</si>
  <si>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</si>
  <si>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</si>
  <si>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</si>
  <si>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</si>
  <si>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</si>
  <si>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</si>
  <si>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</si>
  <si>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</si>
  <si>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</si>
  <si>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</si>
  <si>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</si>
  <si>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</si>
  <si>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</si>
  <si>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</si>
  <si>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</si>
  <si>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</si>
  <si>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</si>
  <si>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</si>
  <si>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</si>
  <si>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</si>
  <si>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</si>
  <si>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</si>
  <si>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</si>
  <si>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</si>
  <si>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</si>
  <si>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</si>
  <si>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</si>
  <si>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</si>
  <si>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</si>
  <si>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</si>
  <si>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</si>
  <si>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</si>
  <si>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</si>
  <si>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</si>
  <si>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</si>
  <si>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</si>
  <si>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</si>
  <si>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</si>
  <si>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</si>
  <si>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</si>
  <si>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</si>
  <si>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</si>
  <si>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</si>
  <si>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</si>
  <si>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</si>
  <si>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</si>
  <si>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</si>
  <si>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</si>
  <si>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</si>
  <si>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</si>
  <si>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</si>
  <si>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</si>
  <si>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</si>
  <si>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</si>
  <si>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</si>
  <si>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</si>
  <si>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</si>
  <si>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</si>
  <si>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</si>
  <si>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</si>
  <si>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</si>
  <si>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</si>
  <si>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</si>
  <si>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</si>
  <si>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</si>
  <si>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</si>
  <si>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</si>
  <si>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</si>
  <si>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</si>
  <si>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</si>
  <si>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</si>
  <si>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</si>
  <si>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</si>
  <si>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</si>
  <si>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</si>
  <si>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</si>
  <si>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</si>
  <si>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</si>
  <si>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</si>
  <si>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</si>
  <si>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</si>
  <si>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</si>
  <si>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</si>
  <si>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</si>
  <si>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</si>
  <si>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</si>
  <si>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</si>
  <si>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</si>
  <si>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</si>
  <si>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</si>
  <si>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</si>
  <si>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</si>
  <si>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</si>
  <si>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</si>
  <si>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</si>
  <si>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</si>
  <si>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</si>
  <si>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</si>
  <si>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</si>
  <si>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</si>
  <si>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</si>
  <si>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</si>
  <si>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</si>
  <si>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</si>
  <si>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</si>
  <si>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</si>
  <si>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</si>
  <si>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</si>
  <si>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</si>
  <si>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</si>
  <si>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</si>
  <si>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</si>
  <si>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</si>
  <si>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</si>
  <si>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</si>
  <si>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</si>
  <si>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</si>
  <si>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</si>
  <si>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</si>
  <si>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</si>
  <si>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</si>
  <si>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</si>
  <si>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</si>
  <si>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</si>
  <si>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</si>
  <si>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</si>
  <si>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</si>
  <si>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</si>
  <si>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</si>
  <si>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</si>
  <si>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</si>
  <si>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</si>
  <si>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</si>
  <si>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</si>
  <si>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</si>
  <si>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</si>
  <si>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</si>
  <si>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</si>
  <si>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</si>
  <si>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</si>
  <si>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</si>
  <si>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</si>
  <si>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</si>
  <si>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</si>
  <si>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</si>
  <si>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</si>
  <si>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</si>
  <si>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</si>
  <si>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</si>
  <si>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</si>
  <si>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</si>
  <si>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</si>
  <si>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</si>
  <si>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</si>
  <si>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</si>
  <si>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</si>
  <si>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</si>
  <si>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</si>
  <si>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</si>
  <si>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</si>
  <si>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</si>
  <si>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</si>
  <si>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</si>
  <si>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</si>
  <si>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</si>
  <si>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</si>
  <si>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</si>
  <si>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</si>
  <si>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</si>
  <si>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</si>
  <si>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</si>
  <si>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</si>
  <si>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</si>
  <si>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</si>
  <si>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</si>
  <si>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</si>
  <si>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</si>
  <si>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</si>
  <si>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</si>
  <si>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</si>
  <si>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</si>
  <si>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</si>
  <si>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</si>
  <si>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</si>
  <si>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</si>
  <si>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</si>
  <si>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</si>
  <si>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</si>
  <si>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</si>
  <si>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</si>
  <si>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</si>
  <si>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</si>
  <si>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</si>
  <si>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</si>
  <si>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</si>
  <si>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</si>
  <si>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</si>
  <si>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</si>
  <si>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</si>
  <si>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</si>
  <si>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</si>
  <si>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</si>
  <si>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</si>
  <si>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</si>
  <si>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</si>
  <si>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</si>
  <si>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</si>
  <si>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</si>
  <si>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</si>
  <si>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</si>
  <si>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</si>
  <si>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</si>
  <si>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</si>
  <si>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</si>
  <si>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</si>
  <si>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</si>
  <si>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</si>
  <si>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</si>
  <si>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</si>
  <si>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</si>
  <si>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</si>
  <si>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</si>
  <si>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</si>
  <si>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</si>
  <si>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</si>
  <si>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</si>
  <si>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</si>
  <si>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</si>
  <si>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</si>
  <si>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</si>
  <si>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</si>
  <si>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</si>
  <si>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</si>
  <si>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</si>
  <si>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</si>
  <si>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</si>
  <si>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</si>
  <si>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</si>
  <si>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</si>
  <si>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</si>
  <si>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</si>
  <si>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</si>
  <si>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</si>
  <si>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</si>
  <si>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</si>
  <si>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</si>
  <si>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</si>
  <si>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</si>
  <si>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</si>
  <si>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</si>
  <si>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</si>
  <si>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</si>
  <si>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</si>
  <si>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</si>
  <si>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</si>
  <si>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</si>
  <si>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</si>
  <si>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</si>
  <si>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</si>
  <si>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</si>
  <si>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</si>
  <si>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</si>
  <si>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</si>
  <si>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</si>
  <si>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</si>
  <si>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</si>
  <si>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</si>
  <si>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</si>
  <si>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</si>
  <si>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</si>
  <si>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</si>
  <si>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</si>
  <si>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</si>
  <si>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</si>
  <si>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</si>
  <si>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</si>
  <si>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</si>
  <si>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</si>
  <si>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</si>
  <si>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</si>
  <si>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</si>
  <si>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</si>
  <si>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</si>
  <si>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</si>
  <si>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</si>
  <si>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</si>
  <si>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</si>
  <si>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</si>
  <si>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</si>
  <si>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</si>
  <si>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</si>
  <si>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</si>
  <si>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</si>
  <si>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</si>
  <si>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</si>
  <si>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</si>
  <si>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</si>
  <si>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</si>
  <si>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</si>
  <si>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</si>
  <si>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</si>
  <si>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</si>
  <si>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</si>
  <si>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</si>
  <si>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</si>
  <si>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</si>
  <si>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</si>
  <si>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</si>
  <si>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</si>
  <si>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</si>
  <si>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</si>
  <si>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</si>
  <si>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</si>
  <si>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</si>
  <si>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</si>
  <si>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</si>
  <si>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</si>
  <si>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</si>
  <si>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</si>
  <si>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</si>
  <si>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</si>
  <si>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</si>
  <si>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</si>
  <si>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</si>
  <si>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</si>
  <si>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</si>
  <si>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</si>
  <si>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</si>
  <si>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</si>
  <si>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</si>
  <si>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</si>
  <si>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</si>
  <si>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</si>
  <si>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</si>
  <si>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</si>
  <si>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</si>
  <si>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</si>
  <si>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</si>
  <si>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</si>
  <si>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</si>
  <si>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</si>
  <si>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</si>
  <si>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</si>
  <si>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</si>
  <si>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</si>
  <si>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</si>
  <si>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</si>
  <si>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</si>
  <si>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</si>
  <si>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</si>
  <si>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</si>
  <si>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</si>
  <si>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</si>
  <si>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</si>
  <si>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</si>
  <si>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</si>
  <si>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</si>
  <si>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</si>
  <si>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</si>
  <si>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</si>
  <si>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</si>
  <si>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</si>
  <si>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</si>
  <si>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</si>
  <si>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</si>
  <si>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</si>
  <si>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</si>
  <si>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</si>
  <si>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</si>
  <si>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</si>
  <si>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</si>
  <si>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</si>
  <si>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</si>
  <si>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</si>
  <si>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</si>
  <si>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</si>
  <si>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</si>
  <si>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</si>
  <si>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</si>
  <si>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</si>
  <si>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</si>
  <si>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</si>
  <si>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</si>
  <si>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</si>
  <si>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</si>
  <si>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</si>
  <si>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</si>
  <si>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</si>
  <si>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</si>
  <si>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</si>
  <si>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</si>
  <si>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</si>
  <si>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</si>
  <si>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</si>
  <si>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</si>
  <si>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</si>
  <si>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</si>
  <si>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</si>
  <si>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</si>
  <si>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</si>
  <si>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</si>
  <si>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</si>
  <si>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</si>
  <si>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</si>
  <si>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</si>
  <si>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</si>
  <si>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</si>
  <si>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</si>
  <si>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</si>
  <si>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</si>
  <si>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</si>
  <si>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</si>
  <si>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</si>
  <si>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</si>
  <si>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</si>
  <si>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</si>
  <si>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</si>
  <si>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</si>
  <si>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</si>
  <si>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</si>
  <si>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</si>
  <si>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</si>
  <si>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</si>
  <si>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</si>
  <si>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</si>
  <si>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</si>
  <si>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</si>
  <si>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</si>
  <si>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</si>
  <si>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</si>
  <si>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</si>
  <si>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</si>
  <si>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</si>
  <si>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</si>
  <si>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</si>
  <si>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</si>
  <si>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</si>
  <si>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</si>
  <si>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</si>
  <si>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</si>
  <si>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</si>
  <si>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</si>
  <si>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</si>
  <si>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</si>
  <si>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</si>
  <si>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</si>
  <si>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</si>
  <si>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</si>
  <si>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</si>
  <si>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</si>
  <si>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</si>
  <si>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</si>
  <si>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</si>
  <si>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</si>
  <si>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</si>
  <si>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</si>
  <si>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</si>
  <si>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</si>
  <si>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</si>
  <si>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</si>
  <si>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</si>
  <si>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</si>
  <si>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</si>
  <si>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</si>
  <si>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</si>
  <si>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</si>
  <si>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</si>
  <si>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</si>
  <si>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</si>
  <si>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</si>
  <si>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</si>
  <si>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</si>
  <si>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</si>
  <si>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</si>
  <si>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</si>
  <si>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</si>
  <si>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</si>
  <si>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</si>
  <si>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</si>
  <si>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</si>
  <si>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</si>
  <si>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</si>
  <si>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</si>
  <si>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</si>
  <si>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</si>
  <si>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</si>
  <si>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</si>
  <si>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</si>
  <si>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</si>
  <si>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</si>
  <si>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</si>
  <si>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</si>
  <si>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</si>
  <si>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</si>
  <si>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</si>
  <si>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</si>
  <si>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</si>
  <si>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</si>
  <si>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</si>
  <si>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</si>
  <si>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</si>
  <si>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</si>
  <si>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</si>
  <si>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</si>
  <si>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</si>
  <si>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</si>
  <si>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</si>
  <si>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</si>
  <si>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</si>
  <si>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</si>
  <si>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</si>
  <si>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</si>
  <si>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</si>
  <si>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</si>
  <si>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</si>
  <si>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</si>
  <si>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</si>
  <si>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</si>
  <si>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</si>
  <si>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</si>
  <si>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</si>
  <si>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</si>
  <si>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</si>
  <si>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</si>
  <si>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</si>
  <si>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</si>
  <si>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</si>
  <si>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</si>
  <si>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</si>
  <si>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</si>
  <si>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</si>
  <si>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</si>
  <si>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</si>
  <si>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</si>
  <si>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</si>
  <si>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</si>
  <si>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</si>
  <si>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</si>
  <si>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</si>
  <si>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</si>
  <si>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</si>
  <si>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</si>
  <si>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</si>
  <si>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</si>
  <si>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</si>
  <si>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</si>
  <si>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</si>
  <si>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</si>
  <si>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</si>
  <si>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</si>
  <si>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</si>
  <si>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</si>
  <si>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</si>
  <si>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</si>
  <si>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</si>
  <si>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</si>
  <si>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</si>
  <si>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</si>
  <si>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</si>
  <si>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</si>
  <si>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</si>
  <si>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</si>
  <si>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</si>
  <si>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</si>
  <si>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</si>
  <si>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</si>
  <si>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</si>
  <si>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</si>
  <si>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</si>
  <si>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</si>
  <si>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</si>
  <si>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</si>
  <si>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</si>
  <si>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</si>
  <si>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</si>
  <si>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</si>
  <si>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</si>
  <si>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</si>
  <si>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</si>
  <si>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</si>
  <si>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</si>
  <si>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</si>
  <si>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</si>
  <si>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</si>
  <si>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</si>
  <si>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</si>
  <si>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</si>
  <si>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</si>
  <si>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</si>
  <si>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</si>
  <si>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</si>
  <si>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</si>
  <si>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</si>
  <si>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</si>
  <si>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</si>
  <si>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</si>
  <si>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</si>
  <si>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</si>
  <si>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</si>
  <si>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</si>
  <si>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</si>
  <si>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</si>
  <si>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</si>
  <si>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</si>
  <si>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</si>
  <si>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</si>
  <si>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</si>
  <si>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</si>
  <si>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</si>
  <si>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</si>
  <si>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</si>
  <si>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</si>
  <si>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</si>
  <si>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</si>
  <si>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</si>
  <si>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</si>
  <si>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</si>
  <si>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</si>
  <si>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</si>
  <si>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</si>
  <si>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</si>
  <si>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</si>
  <si>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</si>
  <si>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</si>
  <si>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</si>
  <si>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</si>
  <si>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</si>
  <si>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</si>
  <si>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</si>
  <si>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</si>
  <si>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</si>
  <si>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</si>
  <si>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</si>
  <si>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</si>
  <si>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</si>
  <si>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</si>
  <si>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</si>
  <si>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</si>
  <si>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</si>
  <si>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</si>
  <si>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</si>
  <si>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</si>
  <si>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</si>
  <si>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</si>
  <si>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</si>
  <si>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</si>
  <si>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</si>
  <si>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</si>
  <si>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</si>
  <si>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</si>
  <si>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</si>
  <si>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</si>
  <si>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</si>
  <si>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</si>
  <si>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</si>
  <si>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</si>
  <si>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</si>
  <si>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</si>
  <si>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</si>
  <si>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</si>
  <si>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</si>
  <si>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</si>
  <si>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</si>
  <si>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</si>
  <si>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</si>
  <si>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</si>
  <si>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</si>
  <si>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</si>
  <si>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</si>
  <si>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</si>
  <si>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</si>
  <si>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</si>
  <si>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</si>
  <si>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</si>
  <si>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</si>
  <si>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</si>
  <si>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</si>
  <si>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</si>
  <si>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</si>
  <si>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</si>
  <si>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</si>
  <si>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</si>
  <si>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</si>
  <si>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</si>
  <si>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</si>
  <si>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</si>
  <si>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</si>
  <si>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</si>
  <si>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</si>
  <si>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</si>
  <si>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</si>
  <si>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</si>
  <si>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</si>
  <si>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</si>
  <si>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</si>
  <si>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</si>
  <si>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</si>
  <si>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</si>
  <si>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</si>
  <si>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</si>
  <si>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</si>
  <si>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</si>
  <si>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</si>
  <si>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</si>
  <si>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</si>
  <si>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</si>
  <si>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</si>
  <si>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</si>
  <si>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</si>
  <si>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</si>
  <si>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</si>
  <si>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</si>
  <si>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</si>
  <si>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</si>
  <si>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</si>
  <si>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</si>
  <si>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</si>
  <si>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</si>
  <si>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</si>
  <si>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</si>
  <si>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</si>
  <si>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</si>
  <si>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</si>
  <si>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</si>
  <si>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</si>
  <si>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</si>
  <si>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</si>
  <si>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</si>
  <si>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</si>
  <si>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</si>
  <si>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</si>
  <si>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</si>
  <si>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</si>
  <si>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</si>
  <si>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</si>
  <si>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</si>
  <si>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</si>
  <si>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</si>
  <si>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</si>
  <si>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</si>
  <si>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</si>
  <si>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</si>
  <si>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</si>
  <si>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</si>
  <si>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</si>
  <si>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</si>
  <si>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</si>
  <si>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</si>
  <si>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</si>
  <si>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</si>
  <si>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</si>
  <si>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</si>
  <si>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</si>
  <si>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</si>
  <si>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</si>
  <si>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</si>
  <si>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</si>
  <si>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</si>
  <si>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</si>
  <si>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</si>
  <si>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</si>
  <si>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</si>
  <si>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</si>
  <si>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</si>
  <si>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</si>
  <si>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</si>
  <si>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</si>
  <si>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</si>
  <si>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</si>
  <si>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</si>
  <si>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</si>
  <si>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</si>
  <si>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</si>
  <si>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</si>
  <si>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</si>
  <si>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</si>
  <si>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</si>
  <si>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</si>
  <si>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</si>
  <si>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</si>
  <si>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</si>
  <si>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</si>
  <si>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</si>
  <si>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</si>
  <si>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</si>
  <si>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</si>
  <si>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</si>
  <si>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</si>
  <si>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</si>
  <si>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</si>
  <si>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</si>
  <si>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</si>
  <si>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</si>
  <si>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</si>
  <si>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</si>
  <si>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</si>
  <si>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</si>
  <si>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</si>
  <si>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</si>
  <si>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</si>
  <si>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</si>
  <si>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</si>
  <si>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</si>
  <si>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</si>
  <si>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</si>
  <si>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</si>
  <si>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</si>
  <si>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</si>
  <si>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</si>
  <si>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</si>
  <si>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</si>
  <si>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</si>
  <si>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</si>
  <si>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</si>
  <si>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</si>
  <si>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</si>
  <si>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</si>
  <si>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</si>
  <si>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</si>
  <si>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</si>
  <si>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</si>
  <si>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</si>
  <si>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</si>
  <si>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</si>
  <si>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</si>
  <si>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</si>
  <si>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</si>
  <si>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</si>
  <si>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</si>
  <si>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</si>
  <si>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</si>
  <si>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</si>
  <si>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</si>
  <si>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</si>
  <si>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</si>
  <si>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</si>
  <si>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</si>
  <si>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</si>
  <si>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</si>
  <si>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</si>
  <si>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</si>
  <si>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</si>
  <si>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</si>
  <si>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</si>
  <si>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</si>
  <si>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</si>
  <si>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</si>
  <si>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</si>
  <si>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</si>
  <si>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</si>
  <si>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</si>
  <si>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</si>
  <si>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</si>
  <si>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</si>
  <si>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</si>
  <si>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</si>
  <si>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</si>
  <si>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</si>
  <si>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</si>
  <si>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</si>
  <si>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</si>
  <si>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</si>
  <si>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</si>
  <si>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</si>
  <si>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</si>
  <si>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</si>
  <si>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</si>
  <si>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</si>
  <si>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</si>
  <si>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</si>
  <si>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</si>
  <si>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</si>
  <si>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</si>
  <si>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</si>
  <si>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</si>
  <si>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</si>
  <si>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</si>
  <si>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</si>
  <si>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</si>
  <si>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</si>
  <si>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</si>
  <si>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</si>
  <si>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</si>
  <si>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</si>
  <si>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</si>
  <si>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</si>
  <si>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</si>
  <si>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</si>
  <si>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</si>
  <si>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</si>
  <si>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</si>
  <si>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</si>
  <si>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</si>
  <si>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</si>
  <si>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</si>
  <si>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</si>
  <si>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</si>
  <si>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</si>
  <si>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</si>
  <si>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</si>
  <si>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</si>
  <si>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</si>
  <si>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</si>
  <si>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</si>
  <si>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</si>
  <si>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</si>
  <si>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</si>
  <si>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</si>
  <si>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</si>
  <si>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</si>
  <si>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</si>
  <si>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</si>
  <si>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</si>
  <si>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</si>
  <si>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</si>
  <si>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</si>
  <si>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</si>
  <si>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</si>
  <si>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</si>
  <si>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</si>
  <si>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</si>
  <si>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</si>
  <si>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</si>
  <si>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</si>
  <si>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</si>
  <si>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</si>
  <si>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</si>
  <si>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</si>
  <si>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</si>
  <si>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</si>
  <si>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</si>
  <si>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</si>
  <si>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</si>
  <si>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</si>
  <si>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</si>
  <si>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</si>
  <si>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</si>
  <si>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</si>
  <si>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</si>
  <si>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</si>
  <si>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</si>
  <si>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</si>
  <si>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</si>
  <si>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</si>
  <si>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</si>
  <si>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</si>
  <si>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</si>
  <si>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</si>
  <si>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</si>
  <si>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</si>
  <si>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</si>
  <si>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</si>
  <si>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</si>
  <si>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</si>
  <si>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</si>
  <si>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</si>
  <si>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</si>
  <si>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</si>
  <si>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</si>
  <si>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</si>
  <si>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</si>
  <si>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</si>
  <si>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</si>
  <si>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</si>
  <si>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</si>
  <si>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</si>
  <si>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</si>
  <si>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</si>
  <si>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</si>
  <si>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</si>
  <si>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</si>
  <si>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</si>
  <si>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</si>
  <si>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</si>
  <si>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</si>
  <si>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</si>
  <si>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</si>
  <si>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</si>
  <si>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</si>
  <si>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</si>
  <si>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</si>
  <si>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</si>
  <si>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</si>
  <si>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</si>
  <si>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</si>
  <si>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</si>
  <si>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</si>
  <si>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</si>
  <si>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</si>
  <si>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</si>
  <si>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</si>
  <si>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</si>
  <si>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</si>
  <si>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</si>
  <si>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</si>
  <si>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</si>
  <si>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</si>
  <si>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</si>
  <si>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</si>
  <si>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</si>
  <si>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</si>
  <si>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</si>
  <si>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</si>
  <si>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</si>
  <si>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</si>
  <si>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</si>
  <si>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</si>
  <si>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</si>
  <si>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</si>
  <si>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</si>
  <si>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</si>
  <si>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</si>
  <si>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</si>
  <si>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</si>
  <si>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</si>
  <si>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</si>
  <si>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</si>
  <si>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</si>
  <si>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</si>
  <si>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</si>
  <si>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</si>
  <si>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</si>
  <si>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</si>
  <si>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</si>
  <si>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</si>
  <si>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</si>
  <si>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</si>
  <si>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</si>
  <si>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</si>
  <si>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</si>
  <si>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</si>
  <si>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</si>
  <si>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</si>
  <si>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</si>
  <si>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</si>
  <si>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</si>
  <si>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</si>
  <si>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</si>
  <si>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</si>
  <si>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</si>
  <si>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</si>
  <si>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</si>
  <si>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</si>
  <si>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</si>
  <si>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</si>
  <si>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</si>
  <si>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</si>
  <si>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</si>
  <si>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</si>
  <si>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</si>
  <si>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</si>
  <si>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</si>
  <si>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</si>
  <si>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</si>
  <si>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</si>
  <si>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</si>
  <si>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</si>
  <si>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</si>
  <si>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</si>
  <si>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</si>
  <si>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</si>
  <si>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</si>
  <si>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</si>
  <si>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</si>
  <si>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</si>
  <si>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</si>
  <si>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</si>
  <si>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</si>
  <si>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</si>
  <si>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</si>
  <si>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</si>
  <si>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</si>
  <si>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</si>
  <si>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</si>
  <si>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</si>
  <si>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</si>
  <si>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</si>
  <si>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</si>
  <si>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</si>
  <si>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</si>
  <si>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</si>
  <si>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</si>
  <si>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</si>
  <si>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</si>
  <si>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</si>
  <si>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</si>
  <si>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</si>
  <si>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</si>
  <si>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</si>
  <si>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</si>
  <si>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</si>
  <si>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</si>
  <si>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</si>
  <si>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</si>
  <si>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</si>
  <si>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</si>
  <si>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</si>
  <si>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</si>
  <si>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</si>
  <si>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</si>
  <si>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</si>
  <si>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</si>
  <si>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</si>
  <si>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</si>
  <si>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</si>
  <si>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</si>
  <si>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</si>
  <si>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</si>
  <si>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</si>
  <si>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</si>
  <si>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</si>
  <si>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</si>
  <si>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</si>
  <si>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</si>
  <si>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</si>
  <si>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</si>
  <si>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</si>
  <si>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</si>
  <si>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</si>
  <si>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</si>
  <si>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</si>
  <si>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</si>
  <si>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</si>
  <si>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</si>
  <si>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</si>
  <si>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</si>
  <si>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</si>
  <si>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</si>
  <si>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</si>
  <si>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</si>
  <si>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</si>
  <si>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</si>
  <si>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</si>
  <si>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</si>
  <si>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</si>
  <si>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</si>
  <si>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</si>
  <si>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</si>
  <si>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</si>
  <si>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</si>
  <si>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</si>
  <si>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</si>
  <si>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</si>
  <si>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</si>
  <si>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</si>
  <si>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</si>
  <si>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</si>
  <si>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</si>
  <si>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</si>
  <si>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</si>
  <si>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</si>
  <si>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</si>
  <si>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</si>
  <si>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</si>
  <si>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</si>
  <si>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</si>
  <si>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</si>
  <si>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</si>
  <si>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</si>
  <si>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</si>
  <si>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</si>
  <si>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</si>
  <si>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</si>
  <si>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</si>
  <si>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</si>
  <si>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</si>
  <si>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</si>
  <si>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</si>
  <si>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</si>
  <si>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</si>
  <si>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</si>
  <si>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</si>
  <si>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</si>
  <si>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</si>
  <si>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</si>
  <si>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</si>
  <si>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</si>
  <si>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</si>
  <si>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</si>
  <si>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</si>
  <si>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</si>
  <si>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</si>
  <si>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</si>
  <si>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</si>
  <si>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</si>
  <si>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</si>
  <si>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</si>
  <si>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</si>
  <si>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</si>
  <si>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</si>
  <si>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</si>
  <si>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</si>
  <si>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</si>
  <si>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</si>
  <si>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</si>
  <si>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</si>
  <si>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</si>
  <si>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</si>
  <si>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</si>
  <si>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</si>
  <si>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</si>
  <si>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</si>
  <si>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</si>
  <si>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</si>
  <si>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</si>
  <si>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</si>
  <si>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</si>
  <si>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</si>
  <si>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</si>
  <si>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</si>
  <si>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</si>
  <si>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</si>
  <si>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</si>
  <si>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</si>
  <si>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</si>
  <si>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</si>
  <si>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</si>
  <si>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</si>
  <si>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</si>
  <si>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</si>
  <si>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</si>
  <si>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</si>
  <si>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</si>
  <si>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</si>
  <si>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</si>
  <si>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</si>
  <si>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</si>
  <si>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</si>
  <si>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</si>
  <si>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</si>
  <si>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</si>
  <si>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</si>
  <si>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</si>
  <si>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</si>
  <si>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</si>
  <si>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</si>
  <si>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</si>
  <si>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</si>
  <si>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</si>
  <si>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</si>
  <si>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</si>
  <si>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</si>
  <si>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</si>
  <si>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</si>
  <si>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</si>
  <si>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</si>
  <si>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</si>
  <si>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</si>
  <si>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</si>
  <si>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</si>
  <si>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</si>
  <si>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</si>
  <si>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</si>
  <si>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</si>
  <si>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</si>
  <si>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</si>
  <si>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</si>
  <si>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</si>
  <si>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</si>
  <si>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</si>
  <si>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</si>
  <si>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</si>
  <si>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</si>
  <si>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</si>
  <si>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</si>
  <si>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</si>
  <si>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</si>
  <si>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</si>
  <si>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</si>
  <si>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</si>
  <si>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</si>
  <si>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</si>
  <si>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</si>
  <si>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</si>
  <si>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</si>
  <si>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</si>
  <si>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</si>
  <si>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</si>
  <si>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</si>
  <si>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</si>
  <si>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</si>
  <si>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</si>
  <si>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</si>
  <si>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</si>
  <si>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</si>
  <si>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</si>
  <si>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</si>
  <si>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</si>
  <si>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</si>
  <si>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</si>
  <si>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</si>
  <si>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</si>
  <si>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</si>
  <si>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</si>
  <si>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</si>
  <si>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</si>
  <si>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</si>
  <si>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</si>
  <si>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</si>
  <si>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</si>
  <si>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</si>
  <si>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</si>
  <si>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</si>
  <si>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</si>
  <si>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</si>
  <si>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</si>
  <si>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</si>
  <si>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</si>
  <si>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</si>
  <si>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</si>
  <si>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</si>
  <si>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</si>
  <si>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</si>
  <si>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</si>
  <si>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</si>
  <si>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</si>
  <si>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</si>
  <si>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</si>
  <si>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</si>
  <si>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</si>
  <si>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</si>
  <si>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</si>
  <si>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</si>
  <si>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</si>
  <si>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</si>
  <si>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</si>
  <si>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</si>
  <si>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</si>
  <si>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</si>
  <si>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</si>
  <si>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</si>
  <si>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</si>
  <si>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</si>
  <si>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</si>
  <si>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</si>
  <si>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</si>
  <si>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</si>
  <si>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</si>
  <si>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</si>
  <si>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</si>
  <si>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</si>
  <si>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</si>
  <si>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</si>
  <si>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</si>
  <si>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</si>
  <si>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</si>
  <si>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</si>
  <si>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</si>
  <si>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</si>
  <si>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</si>
  <si>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</si>
  <si>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</si>
  <si>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</si>
  <si>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</si>
  <si>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</si>
  <si>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</si>
  <si>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</si>
  <si>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</si>
  <si>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</si>
  <si>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</si>
  <si>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</si>
  <si>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</si>
  <si>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</si>
  <si>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</si>
  <si>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</si>
  <si>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</si>
  <si>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</si>
  <si>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</si>
  <si>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</si>
  <si>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</si>
  <si>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</si>
  <si>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</si>
  <si>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</si>
  <si>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</si>
  <si>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</si>
  <si>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</si>
  <si>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</si>
  <si>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</si>
  <si>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</si>
  <si>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</si>
  <si>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</si>
  <si>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</si>
  <si>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</si>
  <si>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</si>
  <si>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</si>
  <si>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</si>
  <si>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</si>
  <si>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</si>
  <si>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</si>
  <si>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</si>
  <si>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</si>
  <si>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</si>
  <si>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</si>
  <si>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</si>
  <si>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</si>
  <si>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</si>
  <si>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</si>
  <si>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</si>
  <si>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</si>
  <si>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</si>
  <si>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</si>
  <si>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</si>
  <si>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</si>
  <si>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</si>
  <si>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</si>
  <si>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</si>
  <si>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</si>
  <si>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</si>
  <si>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</si>
  <si>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</si>
  <si>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</si>
  <si>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</si>
  <si>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</si>
  <si>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</si>
  <si>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</si>
  <si>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</si>
  <si>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</si>
  <si>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</si>
  <si>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</si>
  <si>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</si>
  <si>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</si>
  <si>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</si>
  <si>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</si>
  <si>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</si>
  <si>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</si>
  <si>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</si>
  <si>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</si>
  <si>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</si>
  <si>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</si>
  <si>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</si>
  <si>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</si>
  <si>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</si>
  <si>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</si>
  <si>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</si>
  <si>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</si>
  <si>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</si>
  <si>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</si>
  <si>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</si>
  <si>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</si>
  <si>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</si>
  <si>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</si>
  <si>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</si>
  <si>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</si>
  <si>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</si>
  <si>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</si>
  <si>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</si>
  <si>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</si>
  <si>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</si>
  <si>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</si>
  <si>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</si>
  <si>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</si>
  <si>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</si>
  <si>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</si>
  <si>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</si>
  <si>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</si>
  <si>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</si>
  <si>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</si>
  <si>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</si>
  <si>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</si>
  <si>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</si>
  <si>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</si>
  <si>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</si>
  <si>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</si>
  <si>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</si>
  <si>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</si>
  <si>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</si>
  <si>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</si>
  <si>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</si>
  <si>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</si>
  <si>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</si>
  <si>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</si>
  <si>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</si>
  <si>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</si>
  <si>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</si>
  <si>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</si>
  <si>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</si>
  <si>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</si>
  <si>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</si>
  <si>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</si>
  <si>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</si>
  <si>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</si>
  <si>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</si>
  <si>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</si>
  <si>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</si>
  <si>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</si>
  <si>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</si>
  <si>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</si>
  <si>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</si>
  <si>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</si>
  <si>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</si>
  <si>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</si>
  <si>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</si>
  <si>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</si>
  <si>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</si>
  <si>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</si>
  <si>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</si>
  <si>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</si>
  <si>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</si>
  <si>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</si>
  <si>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</si>
  <si>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</si>
  <si>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</si>
  <si>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</si>
  <si>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</si>
  <si>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</si>
  <si>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</si>
  <si>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</si>
  <si>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</si>
  <si>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</si>
  <si>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</si>
  <si>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</si>
  <si>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</si>
  <si>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</si>
  <si>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</si>
  <si>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</si>
  <si>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</si>
  <si>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</si>
  <si>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</si>
  <si>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</si>
  <si>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</si>
  <si>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</si>
  <si>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</si>
  <si>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</si>
  <si>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</si>
  <si>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</si>
  <si>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</si>
  <si>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</si>
  <si>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</si>
  <si>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</si>
  <si>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</si>
  <si>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</si>
  <si>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</si>
  <si>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</si>
  <si>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</si>
  <si>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</si>
  <si>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</si>
  <si>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</si>
  <si>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</si>
  <si>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</si>
  <si>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</si>
  <si>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</si>
  <si>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</si>
  <si>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</si>
  <si>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</si>
  <si>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</si>
  <si>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</si>
  <si>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</si>
  <si>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</si>
  <si>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</si>
  <si>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</si>
  <si>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</si>
  <si>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</si>
  <si>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</si>
  <si>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</si>
  <si>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</si>
  <si>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</si>
  <si>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</si>
  <si>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</si>
  <si>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</si>
  <si>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</si>
  <si>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</si>
  <si>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</si>
  <si>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</si>
  <si>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</si>
  <si>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</si>
  <si>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</si>
  <si>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</si>
  <si>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</si>
  <si>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</si>
  <si>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</si>
  <si>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</si>
  <si>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</si>
  <si>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</si>
  <si>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</si>
  <si>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</si>
  <si>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</si>
  <si>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</si>
  <si>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</si>
  <si>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</si>
  <si>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</si>
  <si>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</si>
  <si>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</si>
  <si>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</si>
  <si>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</si>
  <si>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</si>
  <si>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</si>
  <si>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</si>
  <si>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</si>
  <si>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</si>
  <si>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</si>
  <si>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</si>
  <si>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</si>
  <si>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</si>
  <si>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</si>
  <si>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</si>
  <si>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</si>
  <si>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</si>
  <si>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</si>
  <si>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</si>
  <si>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</si>
  <si>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</si>
  <si>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</si>
  <si>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</si>
  <si>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</si>
  <si>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</si>
  <si>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</si>
  <si>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</si>
  <si>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</si>
  <si>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</si>
  <si>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</si>
  <si>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</si>
  <si>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</si>
  <si>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</si>
  <si>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</si>
  <si>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</si>
  <si>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</si>
  <si>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</si>
  <si>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</si>
  <si>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</si>
  <si>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</si>
  <si>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</si>
  <si>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</si>
  <si>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</si>
  <si>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</si>
  <si>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</si>
  <si>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</si>
  <si>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</si>
  <si>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</si>
  <si>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</si>
  <si>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</si>
  <si>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</si>
  <si>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</si>
  <si>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</si>
  <si>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</si>
  <si>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</si>
  <si>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</si>
  <si>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</si>
  <si>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</si>
  <si>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</si>
  <si>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</si>
  <si>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</si>
  <si>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</si>
  <si>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</si>
  <si>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</si>
  <si>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</si>
  <si>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</si>
  <si>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</si>
  <si>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</si>
  <si>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</si>
  <si>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</si>
  <si>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</si>
  <si>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</si>
  <si>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</si>
  <si>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</si>
  <si>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</si>
  <si>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</si>
  <si>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</si>
  <si>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</si>
  <si>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</si>
  <si>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</si>
  <si>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</si>
  <si>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</si>
  <si>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</si>
  <si>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</si>
  <si>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</si>
  <si>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</si>
  <si>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</si>
  <si>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</si>
  <si>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</si>
  <si>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</si>
  <si>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</si>
  <si>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</si>
  <si>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</si>
  <si>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</si>
  <si>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</si>
  <si>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</si>
  <si>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</si>
  <si>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</si>
  <si>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</si>
  <si>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</si>
  <si>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</si>
  <si>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</si>
  <si>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</si>
  <si>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</si>
  <si>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</si>
  <si>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</si>
  <si>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</si>
  <si>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</si>
  <si>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</si>
  <si>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</si>
  <si>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</si>
  <si>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</si>
  <si>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</si>
  <si>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</si>
  <si>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</si>
  <si>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</si>
  <si>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</si>
  <si>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</si>
  <si>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</si>
  <si>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</si>
  <si>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</si>
  <si>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</si>
  <si>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</si>
  <si>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</si>
  <si>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</si>
  <si>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</si>
  <si>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</si>
  <si>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</si>
  <si>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</si>
  <si>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</si>
  <si>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</si>
  <si>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</si>
  <si>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</si>
  <si>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</si>
  <si>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</si>
  <si>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</si>
  <si>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</si>
  <si>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</si>
  <si>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</si>
  <si>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</si>
  <si>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</si>
  <si>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</si>
  <si>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</si>
  <si>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</si>
  <si>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</si>
  <si>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</si>
  <si>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</si>
  <si>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</si>
  <si>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</si>
  <si>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</si>
  <si>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</si>
  <si>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</si>
  <si>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</si>
  <si>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</si>
  <si>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</si>
  <si>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</si>
  <si>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</si>
  <si>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</si>
  <si>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</si>
  <si>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</si>
  <si>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</si>
  <si>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</si>
  <si>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</si>
  <si>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</si>
  <si>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</si>
  <si>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</si>
  <si>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</si>
  <si>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</si>
  <si>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</si>
  <si>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</si>
  <si>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</si>
  <si>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</si>
  <si>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</si>
  <si>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</si>
  <si>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</si>
  <si>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</si>
  <si>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</si>
  <si>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</si>
  <si>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</si>
  <si>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</si>
  <si>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</si>
  <si>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</si>
  <si>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</si>
  <si>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</si>
  <si>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</si>
  <si>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</si>
  <si>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</si>
  <si>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</si>
  <si>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</si>
  <si>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</si>
  <si>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</si>
  <si>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</si>
  <si>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</si>
  <si>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</si>
  <si>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</si>
  <si>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</si>
  <si>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</si>
  <si>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</si>
  <si>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</si>
  <si>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</si>
  <si>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</si>
  <si>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</si>
  <si>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</si>
  <si>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</si>
  <si>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</si>
  <si>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</si>
  <si>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</si>
  <si>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</si>
  <si>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</si>
  <si>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</si>
  <si>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</si>
  <si>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</si>
  <si>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</si>
  <si>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</si>
  <si>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</si>
  <si>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</si>
  <si>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</si>
  <si>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</si>
  <si>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</si>
  <si>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</si>
  <si>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</si>
  <si>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</si>
  <si>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</si>
  <si>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</si>
  <si>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</si>
  <si>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</si>
  <si>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</si>
  <si>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</si>
  <si>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</si>
  <si>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</si>
  <si>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</si>
  <si>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</si>
  <si>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</si>
  <si>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</si>
  <si>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</si>
  <si>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</si>
  <si>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</si>
  <si>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</si>
  <si>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</si>
  <si>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</si>
  <si>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</si>
  <si>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</si>
  <si>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</si>
  <si>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</si>
  <si>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</si>
  <si>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</si>
  <si>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</si>
  <si>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</si>
  <si>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</si>
  <si>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</si>
  <si>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</si>
  <si>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</si>
  <si>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</si>
  <si>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</si>
  <si>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</si>
  <si>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</si>
  <si>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</si>
  <si>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</si>
  <si>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</si>
  <si>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</si>
  <si>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</si>
  <si>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</si>
  <si>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</si>
  <si>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</si>
  <si>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</si>
  <si>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</si>
  <si>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</si>
  <si>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</si>
  <si>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</si>
  <si>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</si>
  <si>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</si>
  <si>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</si>
  <si>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</si>
  <si>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</si>
  <si>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</si>
  <si>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</si>
  <si>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</si>
  <si>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</si>
  <si>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</si>
  <si>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</si>
  <si>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</si>
  <si>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</si>
  <si>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</si>
  <si>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</si>
  <si>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</si>
  <si>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</si>
  <si>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</si>
  <si>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</si>
  <si>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</si>
  <si>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</si>
  <si>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</si>
  <si>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</si>
  <si>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</si>
  <si>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</si>
  <si>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</si>
  <si>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</si>
  <si>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</si>
  <si>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</si>
  <si>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</si>
  <si>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</si>
  <si>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</si>
  <si>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</si>
  <si>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</si>
  <si>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</si>
  <si>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</si>
  <si>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</si>
  <si>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</si>
  <si>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</si>
  <si>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</si>
  <si>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</si>
  <si>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</si>
  <si>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</si>
  <si>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</si>
  <si>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</si>
  <si>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</si>
  <si>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</si>
  <si>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</si>
  <si>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</si>
  <si>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</si>
  <si>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</si>
  <si>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</si>
  <si>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</si>
  <si>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</si>
  <si>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</si>
  <si>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</si>
  <si>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</si>
  <si>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</si>
  <si>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</si>
  <si>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</si>
  <si>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</si>
  <si>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</si>
  <si>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</si>
  <si>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</si>
  <si>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</si>
  <si>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</si>
  <si>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</si>
  <si>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</si>
  <si>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</si>
  <si>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</si>
  <si>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</si>
  <si>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</si>
  <si>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</si>
  <si>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</si>
  <si>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</si>
  <si>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</si>
  <si>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</si>
  <si>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</si>
  <si>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</si>
  <si>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</si>
  <si>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</si>
  <si>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</si>
  <si>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</si>
  <si>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</si>
  <si>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</si>
  <si>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</si>
  <si>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</si>
  <si>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</si>
  <si>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</si>
  <si>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</si>
  <si>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</si>
  <si>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</si>
  <si>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</si>
  <si>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</si>
  <si>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</si>
  <si>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</si>
  <si>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</si>
  <si>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</si>
  <si>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</si>
  <si>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</si>
  <si>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</si>
  <si>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</si>
  <si>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</si>
  <si>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</si>
  <si>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</si>
  <si>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</si>
  <si>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</si>
  <si>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</si>
  <si>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</si>
  <si>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</si>
  <si>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</si>
  <si>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</si>
  <si>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</si>
  <si>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</si>
  <si>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</si>
  <si>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</si>
  <si>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</si>
  <si>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</si>
  <si>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</si>
  <si>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</si>
  <si>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</si>
  <si>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</si>
  <si>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</si>
  <si>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</si>
  <si>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</si>
  <si>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</si>
  <si>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</si>
  <si>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</si>
  <si>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</si>
  <si>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</si>
  <si>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</si>
  <si>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</si>
  <si>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</si>
  <si>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</si>
  <si>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</si>
  <si>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</si>
  <si>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</si>
  <si>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</si>
  <si>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</si>
  <si>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</si>
  <si>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</si>
  <si>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</si>
  <si>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</si>
  <si>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</si>
  <si>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</si>
  <si>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</si>
  <si>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</si>
  <si>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</si>
  <si>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</si>
  <si>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</si>
  <si>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</si>
  <si>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</si>
  <si>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</si>
  <si>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</si>
  <si>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</si>
  <si>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</si>
  <si>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</si>
  <si>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</si>
  <si>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</si>
  <si>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</si>
  <si>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</si>
  <si>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</si>
  <si>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</si>
  <si>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</si>
  <si>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</si>
  <si>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</si>
  <si>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</si>
  <si>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</si>
  <si>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</si>
  <si>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</si>
  <si>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</si>
  <si>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</si>
  <si>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</si>
  <si>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</si>
  <si>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</si>
  <si>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</si>
  <si>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</si>
  <si>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</si>
  <si>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</si>
  <si>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</si>
  <si>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</si>
  <si>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</si>
  <si>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</si>
  <si>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</si>
  <si>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</si>
  <si>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</si>
  <si>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</si>
  <si>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</si>
  <si>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</si>
  <si>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</si>
  <si>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</si>
  <si>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</si>
  <si>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</si>
  <si>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</si>
  <si>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</si>
  <si>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</si>
  <si>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</si>
  <si>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</si>
  <si>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</si>
  <si>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</si>
  <si>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</si>
  <si>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</si>
  <si>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</si>
  <si>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</si>
  <si>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</si>
  <si>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</si>
  <si>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</si>
  <si>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</si>
  <si>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</si>
  <si>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</si>
  <si>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</si>
  <si>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</si>
  <si>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</si>
  <si>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</si>
  <si>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</si>
  <si>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</si>
  <si>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</si>
  <si>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</si>
  <si>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</si>
  <si>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</si>
  <si>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</si>
  <si>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</si>
  <si>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</si>
  <si>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</si>
  <si>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</si>
  <si>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</si>
  <si>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</si>
  <si>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</si>
  <si>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</si>
  <si>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</si>
  <si>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</si>
  <si>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</si>
  <si>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</si>
  <si>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</si>
  <si>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</si>
  <si>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</si>
  <si>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</si>
  <si>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</si>
  <si>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</si>
  <si>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</si>
  <si>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</si>
  <si>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</si>
  <si>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</si>
  <si>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</si>
  <si>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</si>
  <si>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</si>
  <si>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</si>
  <si>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</si>
  <si>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</si>
  <si>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</si>
  <si>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</si>
  <si>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</si>
  <si>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</si>
  <si>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</si>
  <si>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</si>
  <si>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</si>
  <si>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</si>
  <si>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</si>
  <si>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</si>
  <si>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</si>
  <si>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</si>
  <si>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</si>
  <si>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</si>
  <si>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</si>
  <si>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</si>
  <si>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</si>
  <si>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</si>
  <si>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</si>
  <si>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</si>
  <si>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</si>
  <si>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</si>
  <si>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</si>
  <si>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</si>
  <si>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</si>
  <si>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</si>
  <si>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</si>
  <si>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</si>
  <si>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</si>
  <si>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</si>
  <si>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</si>
  <si>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</si>
  <si>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</si>
  <si>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</si>
  <si>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</si>
  <si>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</si>
  <si>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</si>
  <si>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</si>
  <si>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</si>
  <si>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</si>
  <si>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</si>
  <si>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</si>
  <si>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</si>
  <si>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</si>
  <si>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</si>
  <si>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</si>
  <si>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</si>
  <si>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</si>
  <si>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</si>
  <si>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</si>
  <si>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</si>
  <si>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</si>
  <si>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</si>
  <si>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</si>
  <si>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</si>
  <si>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</si>
  <si>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</si>
  <si>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</si>
  <si>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</si>
  <si>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</si>
  <si>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</si>
  <si>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</si>
  <si>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</si>
  <si>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</si>
  <si>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</si>
  <si>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</si>
  <si>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</si>
  <si>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</si>
  <si>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</si>
  <si>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</si>
  <si>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</si>
  <si>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</si>
  <si>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</si>
  <si>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</si>
  <si>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</si>
  <si>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</si>
  <si>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</si>
  <si>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</si>
  <si>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</si>
  <si>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</si>
  <si>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</si>
  <si>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</si>
  <si>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</si>
  <si>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</si>
  <si>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</si>
  <si>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</si>
  <si>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</si>
  <si>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</si>
  <si>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</si>
  <si>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</si>
  <si>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</si>
  <si>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</si>
  <si>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</si>
  <si>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</si>
  <si>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</si>
  <si>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</si>
  <si>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</si>
  <si>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</si>
  <si>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</si>
  <si>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</si>
  <si>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</si>
  <si>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</si>
  <si>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</si>
  <si>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</si>
  <si>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</si>
  <si>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</si>
  <si>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</si>
  <si>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</si>
  <si>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</si>
  <si>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</si>
  <si>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</si>
  <si>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</si>
  <si>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</si>
  <si>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</si>
  <si>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</si>
  <si>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</si>
  <si>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</si>
  <si>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</si>
  <si>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</si>
  <si>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</si>
  <si>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</si>
  <si>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</si>
  <si>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</si>
  <si>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</si>
  <si>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</si>
  <si>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</si>
  <si>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</si>
  <si>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</si>
  <si>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</si>
  <si>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</si>
  <si>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</si>
  <si>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</si>
  <si>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</si>
  <si>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</si>
  <si>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</si>
  <si>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</si>
  <si>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</si>
  <si>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</si>
  <si>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</si>
  <si>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</si>
  <si>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</si>
  <si>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</si>
  <si>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</si>
  <si>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</si>
  <si>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</si>
  <si>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</si>
  <si>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</si>
  <si>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</si>
  <si>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</si>
  <si>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</si>
  <si>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</si>
  <si>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</si>
  <si>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</si>
  <si>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</si>
  <si>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</si>
  <si>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</si>
  <si>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</si>
  <si>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</si>
  <si>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</si>
  <si>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</si>
  <si>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</si>
  <si>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</si>
  <si>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</si>
  <si>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</si>
  <si>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</si>
  <si>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</si>
  <si>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</si>
  <si>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</si>
  <si>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</si>
  <si>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</si>
  <si>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</si>
  <si>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</si>
  <si>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</si>
  <si>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</si>
  <si>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</si>
  <si>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</si>
  <si>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</si>
  <si>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</si>
  <si>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</si>
  <si>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</si>
  <si>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</si>
  <si>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</si>
  <si>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</si>
  <si>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</si>
  <si>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</si>
  <si>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</si>
  <si>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</si>
  <si>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</si>
  <si>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</si>
  <si>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</si>
  <si>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</si>
  <si>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</si>
  <si>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</si>
  <si>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</si>
  <si>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</si>
  <si>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</si>
  <si>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</si>
  <si>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</si>
  <si>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</si>
  <si>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</si>
  <si>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</si>
  <si>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</si>
  <si>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</si>
  <si>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</si>
  <si>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</si>
  <si>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</si>
  <si>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</si>
  <si>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</si>
  <si>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</si>
  <si>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</si>
  <si>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</si>
  <si>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</si>
  <si>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</si>
  <si>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</si>
  <si>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</si>
  <si>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</si>
  <si>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</si>
  <si>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</si>
  <si>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</si>
  <si>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</si>
  <si>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</si>
  <si>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</si>
  <si>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</si>
  <si>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</si>
  <si>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</si>
  <si>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</si>
  <si>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</si>
  <si>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</si>
  <si>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</si>
  <si>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</si>
  <si>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</si>
  <si>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</si>
  <si>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</si>
  <si>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</si>
  <si>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</si>
  <si>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</si>
  <si>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</si>
  <si>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</si>
  <si>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</si>
  <si>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</si>
  <si>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</si>
  <si>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</si>
  <si>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</si>
  <si>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</si>
  <si>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</si>
  <si>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</si>
  <si>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</si>
  <si>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</si>
  <si>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</si>
  <si>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</si>
  <si>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</si>
  <si>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</si>
  <si>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</si>
  <si>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</si>
  <si>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</si>
  <si>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</si>
  <si>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</si>
  <si>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</si>
  <si>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</si>
  <si>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</si>
  <si>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</si>
  <si>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</si>
  <si>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</si>
  <si>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</si>
  <si>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</si>
  <si>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</si>
  <si>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</si>
  <si>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</si>
  <si>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</si>
  <si>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</si>
  <si>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</si>
  <si>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</si>
  <si>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</si>
  <si>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</si>
  <si>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</si>
  <si>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</si>
  <si>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</si>
  <si>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</si>
  <si>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</si>
  <si>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</si>
  <si>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</si>
  <si>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</si>
  <si>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</si>
  <si>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</si>
  <si>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</si>
  <si>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</si>
  <si>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</si>
  <si>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</si>
  <si>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</si>
  <si>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</si>
  <si>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</si>
  <si>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</si>
  <si>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</si>
  <si>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</si>
  <si>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</si>
  <si>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</si>
  <si>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</si>
  <si>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</si>
  <si>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</si>
  <si>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</si>
  <si>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</si>
  <si>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</si>
  <si>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</si>
  <si>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</si>
  <si>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</si>
  <si>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</si>
  <si>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</si>
  <si>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</si>
  <si>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</si>
  <si>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</si>
  <si>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</si>
  <si>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</si>
  <si>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</si>
  <si>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</si>
  <si>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</si>
  <si>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</si>
  <si>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</si>
  <si>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</si>
  <si>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</si>
  <si>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</si>
  <si>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</si>
  <si>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</si>
  <si>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</si>
  <si>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</si>
  <si>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</si>
  <si>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</si>
  <si>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</si>
  <si>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</si>
  <si>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</si>
  <si>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</si>
  <si>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</si>
  <si>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</si>
  <si>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</si>
  <si>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</si>
  <si>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</si>
  <si>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</si>
  <si>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</si>
  <si>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</si>
  <si>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</si>
  <si>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</si>
  <si>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</si>
  <si>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</si>
  <si>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</si>
  <si>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</si>
  <si>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</si>
  <si>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</si>
  <si>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</si>
  <si>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</si>
  <si>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</si>
  <si>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</si>
  <si>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</si>
  <si>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</si>
  <si>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</si>
  <si>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</si>
  <si>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</si>
  <si>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</si>
  <si>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</si>
  <si>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</si>
  <si>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</si>
  <si>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</si>
  <si>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</si>
  <si>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</si>
  <si>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</si>
  <si>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</si>
  <si>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</si>
  <si>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</si>
  <si>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</si>
  <si>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</si>
  <si>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</si>
  <si>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</si>
  <si>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</si>
  <si>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</si>
  <si>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</si>
  <si>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</si>
  <si>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</si>
  <si>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</si>
  <si>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</si>
  <si>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</si>
  <si>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</si>
  <si>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</si>
  <si>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</si>
  <si>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</si>
  <si>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</si>
  <si>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</si>
  <si>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</si>
  <si>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</si>
  <si>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</si>
  <si>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</si>
  <si>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</si>
  <si>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</si>
  <si>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</si>
  <si>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</si>
  <si>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</si>
  <si>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</si>
  <si>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</si>
  <si>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</si>
  <si>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</si>
  <si>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</si>
  <si>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</si>
  <si>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</si>
  <si>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</si>
  <si>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</si>
  <si>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</si>
  <si>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</si>
  <si>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</si>
  <si>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</si>
  <si>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</si>
  <si>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</si>
  <si>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</si>
  <si>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</si>
  <si>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</si>
  <si>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</si>
  <si>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</si>
  <si>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</si>
  <si>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</si>
  <si>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</si>
  <si>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</si>
  <si>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</si>
  <si>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</si>
  <si>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</si>
  <si>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</si>
  <si>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</si>
  <si>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</si>
  <si>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</si>
  <si>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</si>
  <si>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</si>
  <si>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</si>
  <si>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</si>
  <si>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</si>
  <si>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</si>
  <si>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</si>
  <si>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</si>
  <si>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</si>
  <si>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</si>
  <si>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</si>
  <si>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</si>
  <si>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</si>
  <si>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</si>
  <si>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</si>
  <si>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</si>
  <si>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</si>
  <si>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</si>
  <si>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</si>
  <si>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</si>
  <si>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</si>
  <si>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</si>
  <si>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</si>
  <si>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</si>
  <si>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</si>
  <si>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</si>
  <si>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</si>
  <si>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</si>
  <si>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</si>
  <si>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</si>
  <si>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</si>
  <si>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</si>
  <si>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</si>
  <si>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</si>
  <si>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</si>
  <si>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</si>
  <si>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</si>
  <si>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</si>
  <si>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</si>
  <si>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</si>
  <si>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</si>
  <si>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</si>
  <si>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</si>
  <si>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</si>
  <si>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</si>
  <si>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</si>
  <si>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</si>
  <si>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</si>
  <si>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</si>
  <si>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</si>
  <si>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</si>
  <si>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</si>
  <si>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</si>
  <si>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</si>
  <si>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</si>
  <si>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</si>
  <si>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</si>
  <si>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</si>
  <si>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</si>
  <si>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</si>
  <si>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</si>
  <si>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</si>
  <si>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</si>
  <si>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</si>
  <si>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</si>
  <si>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</si>
  <si>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</si>
  <si>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</si>
  <si>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</si>
  <si>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</si>
  <si>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</si>
  <si>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</si>
  <si>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</si>
  <si>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</si>
  <si>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</si>
  <si>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</si>
  <si>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</si>
  <si>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</si>
  <si>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</si>
  <si>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</si>
  <si>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</si>
  <si>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</si>
  <si>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</si>
  <si>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</si>
  <si>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</si>
  <si>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</si>
  <si>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</si>
  <si>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</si>
  <si>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</si>
  <si>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</si>
  <si>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</si>
  <si>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</si>
  <si>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</si>
  <si>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</si>
  <si>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</si>
  <si>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</si>
  <si>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</si>
  <si>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</si>
  <si>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</si>
  <si>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</si>
  <si>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</si>
  <si>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</si>
  <si>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</si>
  <si>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</si>
  <si>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</si>
  <si>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</si>
  <si>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</si>
  <si>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</si>
  <si>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</si>
  <si>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</si>
  <si>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</si>
  <si>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</si>
  <si>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</si>
  <si>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</si>
  <si>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</si>
  <si>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</si>
  <si>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</si>
  <si>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</si>
  <si>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</si>
  <si>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</si>
  <si>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</si>
  <si>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</si>
  <si>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</si>
  <si>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</si>
  <si>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</si>
  <si>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</si>
  <si>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</si>
  <si>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</si>
  <si>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</si>
  <si>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</si>
  <si>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</si>
  <si>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</si>
  <si>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</si>
  <si>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</si>
  <si>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</si>
  <si>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</si>
  <si>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</si>
  <si>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</si>
  <si>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</si>
  <si>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</si>
  <si>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</si>
  <si>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</si>
  <si>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</si>
  <si>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</si>
  <si>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</si>
  <si>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</si>
  <si>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</si>
  <si>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</si>
  <si>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</si>
  <si>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</si>
  <si>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</si>
  <si>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</si>
  <si>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</si>
  <si>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</si>
  <si>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</si>
  <si>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</si>
  <si>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</si>
  <si>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</si>
  <si>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</si>
  <si>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</si>
  <si>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</si>
  <si>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</si>
  <si>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</si>
  <si>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</si>
  <si>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</si>
  <si>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</si>
  <si>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</si>
  <si>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</si>
  <si>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</si>
  <si>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</si>
  <si>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</si>
  <si>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</si>
  <si>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</si>
  <si>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</si>
  <si>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</si>
  <si>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</si>
  <si>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</si>
  <si>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</si>
  <si>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</si>
  <si>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</si>
  <si>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</si>
  <si>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</si>
  <si>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</si>
  <si>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</si>
  <si>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</si>
  <si>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</si>
  <si>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</si>
  <si>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</si>
  <si>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</si>
  <si>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</si>
  <si>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</si>
  <si>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</si>
  <si>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</si>
  <si>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</si>
  <si>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</si>
  <si>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</si>
  <si>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</si>
  <si>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</si>
  <si>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</si>
  <si>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</si>
  <si>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</si>
  <si>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</si>
  <si>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</si>
  <si>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</si>
  <si>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</si>
  <si>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</si>
  <si>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</si>
  <si>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</si>
  <si>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</si>
  <si>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</si>
  <si>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</si>
  <si>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</si>
  <si>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</si>
  <si>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</si>
  <si>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</si>
  <si>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</si>
  <si>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</si>
  <si>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</si>
  <si>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</si>
  <si>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</si>
  <si>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</si>
  <si>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</si>
  <si>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</si>
  <si>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</si>
  <si>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</si>
  <si>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</si>
  <si>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</si>
  <si>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</si>
  <si>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</si>
  <si>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</si>
  <si>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</si>
  <si>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</si>
  <si>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</si>
  <si>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</si>
  <si>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</si>
  <si>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</si>
  <si>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</si>
  <si>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</si>
  <si>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</si>
  <si>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</si>
  <si>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</si>
  <si>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</si>
  <si>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</si>
  <si>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</si>
  <si>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</si>
  <si>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</si>
  <si>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</si>
  <si>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</si>
  <si>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</si>
  <si>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</si>
  <si>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</si>
  <si>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</si>
  <si>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</si>
  <si>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</si>
  <si>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</si>
  <si>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</si>
  <si>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</si>
  <si>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</si>
  <si>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</si>
  <si>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</si>
  <si>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</si>
  <si>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</si>
  <si>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</si>
  <si>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</si>
  <si>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</si>
  <si>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</si>
  <si>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</si>
  <si>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</si>
  <si>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</si>
  <si>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</si>
  <si>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</si>
  <si>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</si>
  <si>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</si>
  <si>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</si>
  <si>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</si>
  <si>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</si>
  <si>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</si>
  <si>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</si>
  <si>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</si>
  <si>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</si>
  <si>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</si>
  <si>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</si>
  <si>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</si>
  <si>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</si>
  <si>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</si>
  <si>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</si>
  <si>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</si>
  <si>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</si>
  <si>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</si>
  <si>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</si>
  <si>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</si>
  <si>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</si>
  <si>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</si>
  <si>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</si>
  <si>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</si>
  <si>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</si>
  <si>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</si>
  <si>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</si>
  <si>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</si>
  <si>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</si>
  <si>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</si>
  <si>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</si>
  <si>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</si>
  <si>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</si>
  <si>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</si>
  <si>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</si>
  <si>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</si>
  <si>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</si>
  <si>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</si>
  <si>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</si>
  <si>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</si>
  <si>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</si>
  <si>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</si>
  <si>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</si>
  <si>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</si>
  <si>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</si>
  <si>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</si>
  <si>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</si>
  <si>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</si>
  <si>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</si>
  <si>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</si>
  <si>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</si>
  <si>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</si>
  <si>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</si>
  <si>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</si>
  <si>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</si>
  <si>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</si>
  <si>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</si>
  <si>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</si>
  <si>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</si>
  <si>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</si>
  <si>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</si>
  <si>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</si>
  <si>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</si>
  <si>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</si>
  <si>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</si>
  <si>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</si>
  <si>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</si>
  <si>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</si>
  <si>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</si>
  <si>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</si>
  <si>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</si>
  <si>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</si>
  <si>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</si>
  <si>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</si>
  <si>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</si>
  <si>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</si>
  <si>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</si>
  <si>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</si>
  <si>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</si>
  <si>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</si>
  <si>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</si>
  <si>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</si>
  <si>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</si>
  <si>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</si>
  <si>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</si>
  <si>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</si>
  <si>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</si>
  <si>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</si>
  <si>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</si>
  <si>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</si>
  <si>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</si>
  <si>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</si>
  <si>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</si>
  <si>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</si>
  <si>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</si>
  <si>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</si>
  <si>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</si>
  <si>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</si>
  <si>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</si>
  <si>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</si>
  <si>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</si>
  <si>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</si>
  <si>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</si>
  <si>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</si>
  <si>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</si>
  <si>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</si>
  <si>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</si>
  <si>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</si>
  <si>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</si>
  <si>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</si>
  <si>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</si>
  <si>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</si>
  <si>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</si>
  <si>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</si>
  <si>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</si>
  <si>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</si>
  <si>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</si>
  <si>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</si>
  <si>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</si>
  <si>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</si>
  <si>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</si>
  <si>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</si>
  <si>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</si>
  <si>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</si>
  <si>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</si>
  <si>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</si>
  <si>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</si>
  <si>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</si>
  <si>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</si>
  <si>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</si>
  <si>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</si>
  <si>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</si>
  <si>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</si>
  <si>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</si>
  <si>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</si>
  <si>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</si>
  <si>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</si>
  <si>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</si>
  <si>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</si>
  <si>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</si>
  <si>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</si>
  <si>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</si>
  <si>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</si>
  <si>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</si>
  <si>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</si>
  <si>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</si>
  <si>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</si>
  <si>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</si>
  <si>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</si>
  <si>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</si>
  <si>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</si>
  <si>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</si>
  <si>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</si>
  <si>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</si>
  <si>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</si>
  <si>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</si>
  <si>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</si>
  <si>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</si>
  <si>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</si>
  <si>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</si>
  <si>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</si>
  <si>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</si>
  <si>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</si>
  <si>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</si>
  <si>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</si>
  <si>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</si>
  <si>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</si>
  <si>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</si>
  <si>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</si>
  <si>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</si>
  <si>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</si>
  <si>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</si>
  <si>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</si>
  <si>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</si>
  <si>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</si>
  <si>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</si>
  <si>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</si>
  <si>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</si>
  <si>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</si>
  <si>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</si>
  <si>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</si>
  <si>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</si>
  <si>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</si>
  <si>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</si>
  <si>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</si>
  <si>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</si>
  <si>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</si>
  <si>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</si>
  <si>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</si>
  <si>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</si>
  <si>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</si>
  <si>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</si>
  <si>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</si>
  <si>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</si>
  <si>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</si>
  <si>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</si>
  <si>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</si>
  <si>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</si>
  <si>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</si>
  <si>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</si>
  <si>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</si>
  <si>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</si>
  <si>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</si>
  <si>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</si>
  <si>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</si>
  <si>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</si>
  <si>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</si>
  <si>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</si>
  <si>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</si>
  <si>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</si>
  <si>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</si>
  <si>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</si>
  <si>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</si>
  <si>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</si>
  <si>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</si>
  <si>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</si>
  <si>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</si>
  <si>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</si>
  <si>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</si>
  <si>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</si>
  <si>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</si>
  <si>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</si>
  <si>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</si>
  <si>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</si>
  <si>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</si>
  <si>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</si>
  <si>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</si>
  <si>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</si>
  <si>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</si>
  <si>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</si>
  <si>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</si>
  <si>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</si>
  <si>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</si>
  <si>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</si>
  <si>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</si>
  <si>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</si>
  <si>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</si>
  <si>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</si>
  <si>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</si>
  <si>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</si>
  <si>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</si>
  <si>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</si>
  <si>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</si>
  <si>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</si>
  <si>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</si>
  <si>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</si>
  <si>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</si>
  <si>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</si>
  <si>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</si>
  <si>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</si>
  <si>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</si>
  <si>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</si>
  <si>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</si>
  <si>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</si>
  <si>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</si>
  <si>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</si>
  <si>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</si>
  <si>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</si>
  <si>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</si>
  <si>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</si>
  <si>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</si>
  <si>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</si>
  <si>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</si>
  <si>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</si>
  <si>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</si>
  <si>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</si>
  <si>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</si>
  <si>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</si>
  <si>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</si>
  <si>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</si>
  <si>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</si>
  <si>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</si>
  <si>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</si>
  <si>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</si>
  <si>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</si>
  <si>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</si>
  <si>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</si>
  <si>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</si>
  <si>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</si>
  <si>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</si>
  <si>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</si>
  <si>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</si>
  <si>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</si>
  <si>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</si>
  <si>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</si>
  <si>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</si>
  <si>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</si>
  <si>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</si>
  <si>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</si>
  <si>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</si>
  <si>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</si>
  <si>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</si>
  <si>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</si>
  <si>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</si>
  <si>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</si>
  <si>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</si>
  <si>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</si>
  <si>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</si>
  <si>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</si>
  <si>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</si>
  <si>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</si>
  <si>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</si>
  <si>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</si>
  <si>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</si>
  <si>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</si>
  <si>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</si>
  <si>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</si>
  <si>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</si>
  <si>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</si>
  <si>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</si>
  <si>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</si>
  <si>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</si>
  <si>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</si>
  <si>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</si>
  <si>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</si>
  <si>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</si>
  <si>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</si>
  <si>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</si>
  <si>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</si>
  <si>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</si>
  <si>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</si>
  <si>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</si>
  <si>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</si>
  <si>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</si>
  <si>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</si>
  <si>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</si>
  <si>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</si>
  <si>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</si>
  <si>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</si>
  <si>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</si>
  <si>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</si>
  <si>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</si>
  <si>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</si>
  <si>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</si>
  <si>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</si>
  <si>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</si>
  <si>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</si>
  <si>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</si>
  <si>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</si>
  <si>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</si>
  <si>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</si>
  <si>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</si>
  <si>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</si>
  <si>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</si>
  <si>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</si>
  <si>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</si>
  <si>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</si>
  <si>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</si>
  <si>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</si>
  <si>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</si>
  <si>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</si>
  <si>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</si>
  <si>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</si>
  <si>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</si>
  <si>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</si>
  <si>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</si>
  <si>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</si>
  <si>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</si>
  <si>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</si>
  <si>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</si>
  <si>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</si>
  <si>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</si>
  <si>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</si>
  <si>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</si>
  <si>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</si>
  <si>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</si>
  <si>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</si>
  <si>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</si>
  <si>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</si>
  <si>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</si>
  <si>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</si>
  <si>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</si>
  <si>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</si>
  <si>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</si>
  <si>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</si>
  <si>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</si>
  <si>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</si>
  <si>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</si>
  <si>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</si>
  <si>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</si>
  <si>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</si>
  <si>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</si>
  <si>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</si>
  <si>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</si>
  <si>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</si>
  <si>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</si>
  <si>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</si>
  <si>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</si>
  <si>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</si>
  <si>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</si>
  <si>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</si>
  <si>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</si>
  <si>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</si>
  <si>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</si>
  <si>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</si>
  <si>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</si>
  <si>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</si>
  <si>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</si>
  <si>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</si>
  <si>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</si>
  <si>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</si>
  <si>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</si>
  <si>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</si>
  <si>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</si>
  <si>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</si>
  <si>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</si>
  <si>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</si>
  <si>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</si>
  <si>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</si>
  <si>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</si>
  <si>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</si>
  <si>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</si>
  <si>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</si>
  <si>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</si>
  <si>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</si>
  <si>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</si>
  <si>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</si>
  <si>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</si>
  <si>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</si>
  <si>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</si>
  <si>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</si>
  <si>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</si>
  <si>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</si>
  <si>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</si>
  <si>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</si>
  <si>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</si>
  <si>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</si>
  <si>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</si>
  <si>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</si>
  <si>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</si>
  <si>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</si>
  <si>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</si>
  <si>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</si>
  <si>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</si>
  <si>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</si>
  <si>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</si>
  <si>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</si>
  <si>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</si>
  <si>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</si>
  <si>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</si>
  <si>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</si>
  <si>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</si>
  <si>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</si>
  <si>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</si>
  <si>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</si>
  <si>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</si>
  <si>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</si>
  <si>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</si>
  <si>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</si>
  <si>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</si>
  <si>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</si>
  <si>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</si>
  <si>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</si>
  <si>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</si>
  <si>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</si>
  <si>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</si>
  <si>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</si>
  <si>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</si>
  <si>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</si>
  <si>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</si>
  <si>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</si>
  <si>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</si>
  <si>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</si>
  <si>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</si>
  <si>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</si>
  <si>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</si>
  <si>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</si>
  <si>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</si>
  <si>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</si>
  <si>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</si>
  <si>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</si>
  <si>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</si>
  <si>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</si>
  <si>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</si>
  <si>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</si>
  <si>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</si>
  <si>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</si>
  <si>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</si>
  <si>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</si>
  <si>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</si>
  <si>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</si>
  <si>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</si>
  <si>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</si>
  <si>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</si>
  <si>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</si>
  <si>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</si>
  <si>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</si>
  <si>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</si>
  <si>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</si>
  <si>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</si>
  <si>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</si>
  <si>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</si>
  <si>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</si>
  <si>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</si>
  <si>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</si>
  <si>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</si>
  <si>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</si>
  <si>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</si>
  <si>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</si>
  <si>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</si>
  <si>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</si>
  <si>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</si>
  <si>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</si>
  <si>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</si>
  <si>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</si>
  <si>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</si>
  <si>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</si>
  <si>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</si>
  <si>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</si>
  <si>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</si>
  <si>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</si>
  <si>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</si>
  <si>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</si>
  <si>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</si>
  <si>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</si>
  <si>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</si>
  <si>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</si>
  <si>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</si>
  <si>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</si>
  <si>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</si>
  <si>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</si>
  <si>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</si>
  <si>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</si>
  <si>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</si>
  <si>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</si>
  <si>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</si>
  <si>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</si>
  <si>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</si>
  <si>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</si>
  <si>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</si>
  <si>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</si>
  <si>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</si>
  <si>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</si>
  <si>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</si>
  <si>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</si>
  <si>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</si>
  <si>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</si>
  <si>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</si>
  <si>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</si>
  <si>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</si>
  <si>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</si>
  <si>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</si>
  <si>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</si>
  <si>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</si>
  <si>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</si>
  <si>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</si>
  <si>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</si>
  <si>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</si>
  <si>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</si>
  <si>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</si>
  <si>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</si>
  <si>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</si>
  <si>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</si>
  <si>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</si>
  <si>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</si>
  <si>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</si>
  <si>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</si>
  <si>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</si>
  <si>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</si>
  <si>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</si>
  <si>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</si>
  <si>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</si>
  <si>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</si>
  <si>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</si>
  <si>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</si>
  <si>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</si>
  <si>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</si>
  <si>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</si>
  <si>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</si>
  <si>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</si>
  <si>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</si>
  <si>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</si>
  <si>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</si>
  <si>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</si>
  <si>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</si>
  <si>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</si>
  <si>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</si>
  <si>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</si>
  <si>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</si>
  <si>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</si>
  <si>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</si>
  <si>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</si>
  <si>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</si>
  <si>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</si>
  <si>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</si>
  <si>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</si>
  <si>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</si>
  <si>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</si>
  <si>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</si>
  <si>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</si>
  <si>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</si>
  <si>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</si>
  <si>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</si>
  <si>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</si>
  <si>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</si>
  <si>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</si>
  <si>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</si>
  <si>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</si>
  <si>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</si>
  <si>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</si>
  <si>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</si>
  <si>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</si>
  <si>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</si>
  <si>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</si>
  <si>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</si>
  <si>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</si>
  <si>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</si>
  <si>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</si>
  <si>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</si>
  <si>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</si>
  <si>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</si>
  <si>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</si>
  <si>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</si>
  <si>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</si>
  <si>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</si>
  <si>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</si>
  <si>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</si>
  <si>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</si>
  <si>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</si>
  <si>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</si>
  <si>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</si>
  <si>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</si>
  <si>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</si>
  <si>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</si>
  <si>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</si>
  <si>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</si>
  <si>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</si>
  <si>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</si>
  <si>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</si>
  <si>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</si>
  <si>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</si>
  <si>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</si>
  <si>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</si>
  <si>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</si>
  <si>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</si>
  <si>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</si>
  <si>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</si>
  <si>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</si>
  <si>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</si>
  <si>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</si>
  <si>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</si>
  <si>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</si>
  <si>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</si>
  <si>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</si>
  <si>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</si>
  <si>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</si>
  <si>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</si>
  <si>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</si>
  <si>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</si>
  <si>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</si>
  <si>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</si>
  <si>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</si>
  <si>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</si>
  <si>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</si>
  <si>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</si>
  <si>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</si>
  <si>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</si>
  <si>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</si>
  <si>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</si>
  <si>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</si>
  <si>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</si>
  <si>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</si>
  <si>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</si>
  <si>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</si>
  <si>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</si>
  <si>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</si>
  <si>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</si>
  <si>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</si>
  <si>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</si>
  <si>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</si>
  <si>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</si>
  <si>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</si>
  <si>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</si>
  <si>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</si>
  <si>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</si>
  <si>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</si>
  <si>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</si>
  <si>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</si>
  <si>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</si>
  <si>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</si>
  <si>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</si>
  <si>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</si>
  <si>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</si>
  <si>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</si>
  <si>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</si>
  <si>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</si>
  <si>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</si>
  <si>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</si>
  <si>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</si>
  <si>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</si>
  <si>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</si>
  <si>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</si>
  <si>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</si>
  <si>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</si>
  <si>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</si>
  <si>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</si>
  <si>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</si>
  <si>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</si>
  <si>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</si>
  <si>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</si>
  <si>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</si>
  <si>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</si>
  <si>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</si>
  <si>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</si>
  <si>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</si>
  <si>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</si>
  <si>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</si>
  <si>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</si>
  <si>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</si>
  <si>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</si>
  <si>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</si>
  <si>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</si>
  <si>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</si>
  <si>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</si>
  <si>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</si>
  <si>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</si>
  <si>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</si>
  <si>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</si>
  <si>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</si>
  <si>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</si>
  <si>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</si>
  <si>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</si>
  <si>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</si>
  <si>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</si>
  <si>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</si>
  <si>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</si>
  <si>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</si>
  <si>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</si>
  <si>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</si>
  <si>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</si>
  <si>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</si>
  <si>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</si>
  <si>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</si>
  <si>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</si>
  <si>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</si>
  <si>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</si>
  <si>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</si>
  <si>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</si>
  <si>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</si>
  <si>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</si>
  <si>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</si>
  <si>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</si>
  <si>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</si>
  <si>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</si>
  <si>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</si>
  <si>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</si>
  <si>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</si>
  <si>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</si>
  <si>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</si>
  <si>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</si>
  <si>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</si>
  <si>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</si>
  <si>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</si>
  <si>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</si>
  <si>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</si>
  <si>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</si>
  <si>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</si>
  <si>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</si>
  <si>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</si>
  <si>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</si>
  <si>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</si>
  <si>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</si>
  <si>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</si>
  <si>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</si>
  <si>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</si>
  <si>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</si>
  <si>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</si>
  <si>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</si>
  <si>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</si>
  <si>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</si>
  <si>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</si>
  <si>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</si>
  <si>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</si>
  <si>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</si>
  <si>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</si>
  <si>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</si>
  <si>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</si>
  <si>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</si>
  <si>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</si>
  <si>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</si>
  <si>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</si>
  <si>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</si>
  <si>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</si>
  <si>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</si>
  <si>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</si>
  <si>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</si>
  <si>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</si>
  <si>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</si>
  <si>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</si>
  <si>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</si>
  <si>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</si>
  <si>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</si>
  <si>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</si>
  <si>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</si>
  <si>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</si>
  <si>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</si>
  <si>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</si>
  <si>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</si>
  <si>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</si>
  <si>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</si>
  <si>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</si>
  <si>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</si>
  <si>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</si>
  <si>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</si>
  <si>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</si>
  <si>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</si>
  <si>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</si>
  <si>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</si>
  <si>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</si>
  <si>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</si>
  <si>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</si>
  <si>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</si>
  <si>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</si>
  <si>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</si>
  <si>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</si>
  <si>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</si>
  <si>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</si>
  <si>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</si>
  <si>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</si>
  <si>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</si>
  <si>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</si>
  <si>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</si>
  <si>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</si>
  <si>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</si>
  <si>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</si>
  <si>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</si>
  <si>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</si>
  <si>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</si>
  <si>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</si>
  <si>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</si>
  <si>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</si>
  <si>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</si>
  <si>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</si>
  <si>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</si>
  <si>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</si>
  <si>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</si>
  <si>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</si>
  <si>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</si>
  <si>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</si>
  <si>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</si>
  <si>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</si>
  <si>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</si>
  <si>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</si>
  <si>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</si>
  <si>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</si>
  <si>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</si>
  <si>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</si>
  <si>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</si>
  <si>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</si>
  <si>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</si>
  <si>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</si>
  <si>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</si>
  <si>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</si>
  <si>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</si>
  <si>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</si>
  <si>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</si>
  <si>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</si>
  <si>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</si>
  <si>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</si>
  <si>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</si>
  <si>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</si>
  <si>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</si>
  <si>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</si>
  <si>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</si>
  <si>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</si>
  <si>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</si>
  <si>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</si>
  <si>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</si>
  <si>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</si>
  <si>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</si>
  <si>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</si>
  <si>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</si>
  <si>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</si>
  <si>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</si>
  <si>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</si>
  <si>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</si>
  <si>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</si>
  <si>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</si>
  <si>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</si>
  <si>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</si>
  <si>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</si>
  <si>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</si>
  <si>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</si>
  <si>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</si>
  <si>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</si>
  <si>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</si>
  <si>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</si>
  <si>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</si>
  <si>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</si>
  <si>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</si>
  <si>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</si>
  <si>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</si>
  <si>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</si>
  <si>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</si>
  <si>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</si>
  <si>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</si>
  <si>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</si>
  <si>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</si>
  <si>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</si>
  <si>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</si>
  <si>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</si>
  <si>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</si>
  <si>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</si>
  <si>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</si>
  <si>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</si>
  <si>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</si>
  <si>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</si>
  <si>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</si>
  <si>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</si>
  <si>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</si>
  <si>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</si>
  <si>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</si>
  <si>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</si>
  <si>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</si>
  <si>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</si>
  <si>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</si>
  <si>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</si>
  <si>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</si>
  <si>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</si>
  <si>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</si>
  <si>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</si>
  <si>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</si>
  <si>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</si>
  <si>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</si>
  <si>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</si>
  <si>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</si>
  <si>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</si>
  <si>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</si>
  <si>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</si>
  <si>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</si>
  <si>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</si>
  <si>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</si>
  <si>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</si>
  <si>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</si>
  <si>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</si>
  <si>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</si>
  <si>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</si>
  <si>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</si>
  <si>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</si>
  <si>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</si>
  <si>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</si>
  <si>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</si>
  <si>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</si>
  <si>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</si>
  <si>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</si>
  <si>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</si>
  <si>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</si>
  <si>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</si>
  <si>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</si>
  <si>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</si>
  <si>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</si>
  <si>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</si>
  <si>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</si>
  <si>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</si>
  <si>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</si>
  <si>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</si>
  <si>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</si>
  <si>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</si>
  <si>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</si>
  <si>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</si>
  <si>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</si>
  <si>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</si>
  <si>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</si>
  <si>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</si>
  <si>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</si>
  <si>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</si>
  <si>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</si>
  <si>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</si>
  <si>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</si>
  <si>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</si>
  <si>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</si>
  <si>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</si>
  <si>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</si>
  <si>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</si>
  <si>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</si>
  <si>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</si>
  <si>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</si>
  <si>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</si>
  <si>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</si>
  <si>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</si>
  <si>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</si>
  <si>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</si>
  <si>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</si>
  <si>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</si>
  <si>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</si>
  <si>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</si>
  <si>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</si>
  <si>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</si>
  <si>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</si>
  <si>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</si>
  <si>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</si>
  <si>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</si>
  <si>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</si>
  <si>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</si>
  <si>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</si>
  <si>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</si>
  <si>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</si>
  <si>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</si>
  <si>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</si>
  <si>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</si>
  <si>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</si>
  <si>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</si>
  <si>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</si>
  <si>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</si>
  <si>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</si>
  <si>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</si>
  <si>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</si>
  <si>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</si>
  <si>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</si>
  <si>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</si>
  <si>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</si>
  <si>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</si>
  <si>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</si>
  <si>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</si>
  <si>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</si>
  <si>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</si>
  <si>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</si>
  <si>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</si>
  <si>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</si>
  <si>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</si>
  <si>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</si>
  <si>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</si>
  <si>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</si>
  <si>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</si>
  <si>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</si>
  <si>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</si>
  <si>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</si>
  <si>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</si>
  <si>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</si>
  <si>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</si>
  <si>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</si>
  <si>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</si>
  <si>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</si>
  <si>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</si>
  <si>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</si>
  <si>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</si>
  <si>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</si>
  <si>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</si>
  <si>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</si>
  <si>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</si>
  <si>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</si>
  <si>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</si>
  <si>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</si>
  <si>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</si>
  <si>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</si>
  <si>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</si>
  <si>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</si>
  <si>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</si>
  <si>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</si>
  <si>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</si>
  <si>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</si>
  <si>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</si>
  <si>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</si>
  <si>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</si>
  <si>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</si>
  <si>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</si>
  <si>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</si>
  <si>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</si>
  <si>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</si>
  <si>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</si>
  <si>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</si>
  <si>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</si>
  <si>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</si>
  <si>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</si>
  <si>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</si>
  <si>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</si>
  <si>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</si>
  <si>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</si>
  <si>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</si>
  <si>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</si>
  <si>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</si>
  <si>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</si>
  <si>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</si>
  <si>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</si>
  <si>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</si>
  <si>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</si>
  <si>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</si>
  <si>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</si>
  <si>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</si>
  <si>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</si>
  <si>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</si>
  <si>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</si>
  <si>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</si>
  <si>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</si>
  <si>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</si>
  <si>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</si>
  <si>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</si>
  <si>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</si>
  <si>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</si>
  <si>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</si>
  <si>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</si>
  <si>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</si>
  <si>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</si>
  <si>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</si>
  <si>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</si>
  <si>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</si>
  <si>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</si>
  <si>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</si>
  <si>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</si>
  <si>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</si>
  <si>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</si>
  <si>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</si>
  <si>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</si>
  <si>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</si>
  <si>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</si>
  <si>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</si>
  <si>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</si>
  <si>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</si>
  <si>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</si>
  <si>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</si>
  <si>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</si>
  <si>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</si>
  <si>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</si>
  <si>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</si>
  <si>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</si>
  <si>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</si>
  <si>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</si>
  <si>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</si>
  <si>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</si>
  <si>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</si>
  <si>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</si>
  <si>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</si>
  <si>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</si>
  <si>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</si>
  <si>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</si>
  <si>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</si>
  <si>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</si>
  <si>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</si>
  <si>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</si>
  <si>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</si>
  <si>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</si>
  <si>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</si>
  <si>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</si>
  <si>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</si>
  <si>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</si>
  <si>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</si>
  <si>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</si>
  <si>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</si>
  <si>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</si>
  <si>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</si>
  <si>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</si>
  <si>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</si>
  <si>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</si>
  <si>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</si>
  <si>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</si>
  <si>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</si>
  <si>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</si>
  <si>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</si>
  <si>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</si>
  <si>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</si>
  <si>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</si>
  <si>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</si>
  <si>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</si>
  <si>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</si>
  <si>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</si>
  <si>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</si>
  <si>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</si>
  <si>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</si>
  <si>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</si>
  <si>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</si>
  <si>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</si>
  <si>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</si>
  <si>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</si>
  <si>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</si>
  <si>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</si>
  <si>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</si>
  <si>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</si>
  <si>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</si>
  <si>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</si>
  <si>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</si>
  <si>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</si>
  <si>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</si>
  <si>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</si>
  <si>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</si>
  <si>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</si>
  <si>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</si>
  <si>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</si>
  <si>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</si>
  <si>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</si>
  <si>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</si>
  <si>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</si>
  <si>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</si>
  <si>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</si>
  <si>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</si>
  <si>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</si>
  <si>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</si>
  <si>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</si>
  <si>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</si>
  <si>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</si>
  <si>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</si>
  <si>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</si>
  <si>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</si>
  <si>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</si>
  <si>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</si>
  <si>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</si>
  <si>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</si>
  <si>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</si>
  <si>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</si>
  <si>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</si>
  <si>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</si>
  <si>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</si>
  <si>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</si>
  <si>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</si>
  <si>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</si>
  <si>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</si>
  <si>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</si>
  <si>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</si>
  <si>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</si>
  <si>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</si>
  <si>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</si>
  <si>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</si>
  <si>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</si>
  <si>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</si>
  <si>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</si>
  <si>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</si>
  <si>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</si>
  <si>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</si>
  <si>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</si>
  <si>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</si>
  <si>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</si>
  <si>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</si>
  <si>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</si>
  <si>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</si>
  <si>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</si>
  <si>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</si>
  <si>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</si>
  <si>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</si>
  <si>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</si>
  <si>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</si>
  <si>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</si>
  <si>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</si>
  <si>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</si>
  <si>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</si>
  <si>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</si>
  <si>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</si>
  <si>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</si>
  <si>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</si>
  <si>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</si>
  <si>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</si>
  <si>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</si>
  <si>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</si>
  <si>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</si>
  <si>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</si>
  <si>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</si>
  <si>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</si>
  <si>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</si>
  <si>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</si>
  <si>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</si>
  <si>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</si>
  <si>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</si>
  <si>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</si>
  <si>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</si>
  <si>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</si>
  <si>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</si>
  <si>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</si>
  <si>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</si>
  <si>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</si>
  <si>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</si>
  <si>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</si>
  <si>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</si>
  <si>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</si>
  <si>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</si>
  <si>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</si>
  <si>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</si>
  <si>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</si>
  <si>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</si>
  <si>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</si>
  <si>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</si>
  <si>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</si>
  <si>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</si>
  <si>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</si>
  <si>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</si>
  <si>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</si>
  <si>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</si>
  <si>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</si>
  <si>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</si>
  <si>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</si>
  <si>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</si>
  <si>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</si>
  <si>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</si>
  <si>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</si>
  <si>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</si>
  <si>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</si>
  <si>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</si>
  <si>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</si>
  <si>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</si>
  <si>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</si>
  <si>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</si>
  <si>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</si>
  <si>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</si>
  <si>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</si>
  <si>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</si>
  <si>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</si>
  <si>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</si>
  <si>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</si>
  <si>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</si>
  <si>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</si>
  <si>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</si>
  <si>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</si>
  <si>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</si>
  <si>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</si>
  <si>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</si>
  <si>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</si>
  <si>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</si>
  <si>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</si>
  <si>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</si>
  <si>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</si>
  <si>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</si>
  <si>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</si>
  <si>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</si>
  <si>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</si>
  <si>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</si>
  <si>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</si>
  <si>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</si>
  <si>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</si>
  <si>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</si>
  <si>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</si>
  <si>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</si>
  <si>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</si>
  <si>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</si>
  <si>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</si>
  <si>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</si>
  <si>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</si>
  <si>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</si>
  <si>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</si>
  <si>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</si>
  <si>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</si>
  <si>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</si>
  <si>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</si>
  <si>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</si>
  <si>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</si>
  <si>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</si>
  <si>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</si>
  <si>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</si>
  <si>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</si>
  <si>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</si>
  <si>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</si>
  <si>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</si>
  <si>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</si>
  <si>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</si>
  <si>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</si>
  <si>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</si>
  <si>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</si>
  <si>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</si>
  <si>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</si>
  <si>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</si>
  <si>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</si>
  <si>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</si>
  <si>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</si>
  <si>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</si>
  <si>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</si>
  <si>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</si>
  <si>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</si>
  <si>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</si>
  <si>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</si>
  <si>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</si>
  <si>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</si>
  <si>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</si>
  <si>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</si>
  <si>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</si>
  <si>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</si>
  <si>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</si>
  <si>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</si>
  <si>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</si>
  <si>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</si>
  <si>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</si>
  <si>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</si>
  <si>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</si>
  <si>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</si>
  <si>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</si>
  <si>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</si>
  <si>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</si>
  <si>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</si>
  <si>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</si>
  <si>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</si>
  <si>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</si>
  <si>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</si>
  <si>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</si>
  <si>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</si>
  <si>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</si>
  <si>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</si>
  <si>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</si>
  <si>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</si>
  <si>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</si>
  <si>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</si>
  <si>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</si>
  <si>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</si>
  <si>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</si>
  <si>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</si>
  <si>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</si>
  <si>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</si>
  <si>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</si>
  <si>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</si>
  <si>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</si>
  <si>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</si>
  <si>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</si>
  <si>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</si>
  <si>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</si>
  <si>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</si>
  <si>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</si>
  <si>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</si>
  <si>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</si>
  <si>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</si>
  <si>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</si>
  <si>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</si>
  <si>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</si>
  <si>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</si>
  <si>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</si>
  <si>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</si>
  <si>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</si>
  <si>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</si>
  <si>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</si>
  <si>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</si>
  <si>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</si>
  <si>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</si>
  <si>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</si>
  <si>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</si>
  <si>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</si>
  <si>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</si>
  <si>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</si>
  <si>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</si>
  <si>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</si>
  <si>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</si>
  <si>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</si>
  <si>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</si>
  <si>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</si>
  <si>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</si>
  <si>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</si>
  <si>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</si>
  <si>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</si>
  <si>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</si>
  <si>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</si>
  <si>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</si>
  <si>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</si>
  <si>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</si>
  <si>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</si>
  <si>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</si>
  <si>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</si>
  <si>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</si>
  <si>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</si>
  <si>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</si>
  <si>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</si>
  <si>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</si>
  <si>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</si>
  <si>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</si>
  <si>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</si>
  <si>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</si>
  <si>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</si>
  <si>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</si>
  <si>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</si>
  <si>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</si>
  <si>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</si>
  <si>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</si>
  <si>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</si>
  <si>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</si>
  <si>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</si>
  <si>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</si>
  <si>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</si>
  <si>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</si>
  <si>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</si>
  <si>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</si>
  <si>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</si>
  <si>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</si>
  <si>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</si>
  <si>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</si>
  <si>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</si>
  <si>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</si>
  <si>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</si>
  <si>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</si>
  <si>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</si>
  <si>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</si>
  <si>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</si>
  <si>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</si>
  <si>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</si>
  <si>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</si>
  <si>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</si>
  <si>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</si>
  <si>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</si>
  <si>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</si>
  <si>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</si>
  <si>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</si>
  <si>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</si>
  <si>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</si>
  <si>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</si>
  <si>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</si>
  <si>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</si>
  <si>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</si>
  <si>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</si>
  <si>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</si>
  <si>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</si>
  <si>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</si>
  <si>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</si>
  <si>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</si>
  <si>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</si>
  <si>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</si>
  <si>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</si>
  <si>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</si>
  <si>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</si>
  <si>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</si>
  <si>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</si>
  <si>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</si>
  <si>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</si>
  <si>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</si>
  <si>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</si>
  <si>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</si>
  <si>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</si>
  <si>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</si>
  <si>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</si>
  <si>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</si>
  <si>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</si>
  <si>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</si>
  <si>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</si>
  <si>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</si>
  <si>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</si>
  <si>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</si>
  <si>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</si>
  <si>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</si>
  <si>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</si>
  <si>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</si>
  <si>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</si>
  <si>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</si>
  <si>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</si>
  <si>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</si>
  <si>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</si>
  <si>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</si>
  <si>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</si>
  <si>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</si>
  <si>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</si>
  <si>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</si>
  <si>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</si>
  <si>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</si>
  <si>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</si>
  <si>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</si>
  <si>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</si>
  <si>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</si>
  <si>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</si>
  <si>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</si>
  <si>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</si>
  <si>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</si>
  <si>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</si>
  <si>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</si>
  <si>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</si>
  <si>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</si>
  <si>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</si>
  <si>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</si>
  <si>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</si>
  <si>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</si>
  <si>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</si>
  <si>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</si>
  <si>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</si>
  <si>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</si>
  <si>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</si>
  <si>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</si>
  <si>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</si>
  <si>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</si>
  <si>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</si>
  <si>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</si>
  <si>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</si>
  <si>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</si>
  <si>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</si>
  <si>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</si>
  <si>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</si>
  <si>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</si>
  <si>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</si>
  <si>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</si>
  <si>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</si>
  <si>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</si>
  <si>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</si>
  <si>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</si>
  <si>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</si>
  <si>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</si>
  <si>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</si>
  <si>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</si>
  <si>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</si>
  <si>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</si>
  <si>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</si>
  <si>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</si>
  <si>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</si>
  <si>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</si>
  <si>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</si>
  <si>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</si>
  <si>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</si>
  <si>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</si>
  <si>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</si>
  <si>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</si>
  <si>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</si>
  <si>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</si>
  <si>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</si>
  <si>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</si>
  <si>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</si>
  <si>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</si>
  <si>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</si>
  <si>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</si>
  <si>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</si>
  <si>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</si>
  <si>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</si>
  <si>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</si>
  <si>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</si>
  <si>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</si>
  <si>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</si>
  <si>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</si>
  <si>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</si>
  <si>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</si>
  <si>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</si>
  <si>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</si>
  <si>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</si>
  <si>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</si>
  <si>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</si>
  <si>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</si>
  <si>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</si>
  <si>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</si>
  <si>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</si>
  <si>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</si>
  <si>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</si>
  <si>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</si>
  <si>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</si>
  <si>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</si>
  <si>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</si>
  <si>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</si>
  <si>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</si>
  <si>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</si>
  <si>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</si>
  <si>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</si>
  <si>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</si>
  <si>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</si>
  <si>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</si>
  <si>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</si>
  <si>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</si>
  <si>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</si>
  <si>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</si>
  <si>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</si>
  <si>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</si>
  <si>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</si>
  <si>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</si>
  <si>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</si>
  <si>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</si>
  <si>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</si>
  <si>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</si>
  <si>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</si>
  <si>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</si>
  <si>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</si>
  <si>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</si>
  <si>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</si>
  <si>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</si>
  <si>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</si>
  <si>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</si>
  <si>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</si>
  <si>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</si>
  <si>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</si>
  <si>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</si>
  <si>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</si>
  <si>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</si>
  <si>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</si>
  <si>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</si>
  <si>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</si>
  <si>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</si>
  <si>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</si>
  <si>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</si>
  <si>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</si>
  <si>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</si>
  <si>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</si>
  <si>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</si>
  <si>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</si>
  <si>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</si>
  <si>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</si>
  <si>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</si>
  <si>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</si>
  <si>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</si>
  <si>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</si>
  <si>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</si>
  <si>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</si>
  <si>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</si>
  <si>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</si>
  <si>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</si>
  <si>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</si>
  <si>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</si>
  <si>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</si>
  <si>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</si>
  <si>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</si>
  <si>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</si>
  <si>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</si>
  <si>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</si>
  <si>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</si>
  <si>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</si>
  <si>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</si>
  <si>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</si>
  <si>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</si>
  <si>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</si>
  <si>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</si>
  <si>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</si>
  <si>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</si>
  <si>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</si>
  <si>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</si>
  <si>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</si>
  <si>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</si>
  <si>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</si>
  <si>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</si>
  <si>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</si>
  <si>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</si>
  <si>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</si>
  <si>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</si>
  <si>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</si>
  <si>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</si>
  <si>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</si>
  <si>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</si>
  <si>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</si>
  <si>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</si>
  <si>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</si>
  <si>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</si>
  <si>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</si>
  <si>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</si>
  <si>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</si>
  <si>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</si>
  <si>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</si>
  <si>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</si>
  <si>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</si>
  <si>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</si>
  <si>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</si>
  <si>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</si>
  <si>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</si>
  <si>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</si>
  <si>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</si>
  <si>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</si>
  <si>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</si>
  <si>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</si>
  <si>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</si>
  <si>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</si>
  <si>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</si>
  <si>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</si>
  <si>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</si>
  <si>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</si>
  <si>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</si>
  <si>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</si>
  <si>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</si>
  <si>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</si>
  <si>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</si>
  <si>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</si>
  <si>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</si>
  <si>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</si>
  <si>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</si>
  <si>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</si>
  <si>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</si>
  <si>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</si>
  <si>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</si>
  <si>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</si>
  <si>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</si>
  <si>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</si>
  <si>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</si>
  <si>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</si>
  <si>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</si>
  <si>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</si>
  <si>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</si>
  <si>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</si>
  <si>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</si>
  <si>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</si>
  <si>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</si>
  <si>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</si>
  <si>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</si>
  <si>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</si>
  <si>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</si>
  <si>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</si>
  <si>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</si>
  <si>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</si>
  <si>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</si>
  <si>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</si>
  <si>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</si>
  <si>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</si>
  <si>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</si>
  <si>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</si>
  <si>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</si>
  <si>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</si>
  <si>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</si>
  <si>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</si>
  <si>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</si>
  <si>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</si>
  <si>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</si>
  <si>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</si>
  <si>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</si>
  <si>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</si>
  <si>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</si>
  <si>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</si>
  <si>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</si>
  <si>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</si>
  <si>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</si>
  <si>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</si>
  <si>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</si>
  <si>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</si>
  <si>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</si>
  <si>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</si>
  <si>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</si>
  <si>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</si>
  <si>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</si>
  <si>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</si>
  <si>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</si>
  <si>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</si>
  <si>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</si>
  <si>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</si>
  <si>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</si>
  <si>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</si>
  <si>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</si>
  <si>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</si>
  <si>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</si>
  <si>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</si>
  <si>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</si>
  <si>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</si>
  <si>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</si>
  <si>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</si>
  <si>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</si>
  <si>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</si>
  <si>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</si>
  <si>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</si>
  <si>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</si>
  <si>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</si>
  <si>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</si>
  <si>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</si>
  <si>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</si>
  <si>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</si>
  <si>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</si>
  <si>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</si>
  <si>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</si>
  <si>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</si>
  <si>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</si>
  <si>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</si>
  <si>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</si>
  <si>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</si>
  <si>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</si>
  <si>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</si>
  <si>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</si>
  <si>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</si>
  <si>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</si>
  <si>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</si>
  <si>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</si>
  <si>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</si>
  <si>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</si>
  <si>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</si>
  <si>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</si>
  <si>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</si>
  <si>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</si>
  <si>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</si>
  <si>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</si>
  <si>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</si>
  <si>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</si>
  <si>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</si>
  <si>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</si>
  <si>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</si>
  <si>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</si>
  <si>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</si>
  <si>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</si>
  <si>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</si>
  <si>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</si>
  <si>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</si>
  <si>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</si>
  <si>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</si>
  <si>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</si>
  <si>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</si>
  <si>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</si>
  <si>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</si>
  <si>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</si>
  <si>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</si>
  <si>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</si>
  <si>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</si>
  <si>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</si>
  <si>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</si>
  <si>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</si>
  <si>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</si>
  <si>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</si>
  <si>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</si>
  <si>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</si>
  <si>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</si>
  <si>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</si>
  <si>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</si>
  <si>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</si>
  <si>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</si>
  <si>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</si>
  <si>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</si>
  <si>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</si>
  <si>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</si>
  <si>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</si>
  <si>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</si>
  <si>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</si>
  <si>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</si>
  <si>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</si>
  <si>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</si>
  <si>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</si>
  <si>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</si>
  <si>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</si>
  <si>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</si>
  <si>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</si>
  <si>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</si>
  <si>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</si>
  <si>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</si>
  <si>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</si>
  <si>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</si>
  <si>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</si>
  <si>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</si>
  <si>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</si>
  <si>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</si>
  <si>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</si>
  <si>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</si>
  <si>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</si>
  <si>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</si>
  <si>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</si>
  <si>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</si>
  <si>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</si>
  <si>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</si>
  <si>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</si>
  <si>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</si>
  <si>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</si>
  <si>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</si>
  <si>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</si>
  <si>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</si>
  <si>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</si>
  <si>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</si>
  <si>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</si>
  <si>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</si>
  <si>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</si>
  <si>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</si>
  <si>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</si>
  <si>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</si>
  <si>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</si>
  <si>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</si>
  <si>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</si>
  <si>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</si>
  <si>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</si>
  <si>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</si>
  <si>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</si>
  <si>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</si>
  <si>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</si>
  <si>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</si>
  <si>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</si>
  <si>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</si>
  <si>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</si>
  <si>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</si>
  <si>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</si>
  <si>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</si>
  <si>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</si>
  <si>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</si>
  <si>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</si>
  <si>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</si>
  <si>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</si>
  <si>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</si>
  <si>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</si>
  <si>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</si>
  <si>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</si>
  <si>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</si>
  <si>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</si>
  <si>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</si>
  <si>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</si>
  <si>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</si>
  <si>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</si>
  <si>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</si>
  <si>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</si>
  <si>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</si>
  <si>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</si>
  <si>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</si>
  <si>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</si>
  <si>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</si>
  <si>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</si>
  <si>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</si>
  <si>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</si>
  <si>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</si>
  <si>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</si>
  <si>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</si>
  <si>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</si>
  <si>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</si>
  <si>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</si>
  <si>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</si>
  <si>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</si>
  <si>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</si>
  <si>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</si>
  <si>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</si>
  <si>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</si>
  <si>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</si>
  <si>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</si>
  <si>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</si>
  <si>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</si>
  <si>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</si>
  <si>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</si>
  <si>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</si>
  <si>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</si>
  <si>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</si>
  <si>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</si>
  <si>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</si>
  <si>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</si>
  <si>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</si>
  <si>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</si>
  <si>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</si>
  <si>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</si>
  <si>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</si>
  <si>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</si>
  <si>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</si>
  <si>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</si>
  <si>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</si>
  <si>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</si>
  <si>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</si>
  <si>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</si>
  <si>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</si>
  <si>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</si>
  <si>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</si>
  <si>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</si>
  <si>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</si>
  <si>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</si>
  <si>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</si>
  <si>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</si>
  <si>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</si>
  <si>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</si>
  <si>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</si>
  <si>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</si>
  <si>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</si>
  <si>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</si>
  <si>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</si>
  <si>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</si>
  <si>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</si>
  <si>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</si>
  <si>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</si>
  <si>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</si>
  <si>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</si>
  <si>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</si>
  <si>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</si>
  <si>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</si>
  <si>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</si>
  <si>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</si>
  <si>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</si>
  <si>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</si>
  <si>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</si>
  <si>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</si>
  <si>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</si>
  <si>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</si>
  <si>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</si>
  <si>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</si>
  <si>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</si>
  <si>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</si>
  <si>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</si>
  <si>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</si>
  <si>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</si>
  <si>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</si>
  <si>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</si>
  <si>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</si>
  <si>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</si>
  <si>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</si>
  <si>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</si>
  <si>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</si>
  <si>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</si>
  <si>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</si>
  <si>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</si>
  <si>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</si>
  <si>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</si>
  <si>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</si>
  <si>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</si>
  <si>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</si>
  <si>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</si>
  <si>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</si>
  <si>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</si>
  <si>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</si>
  <si>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</si>
  <si>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</si>
  <si>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</si>
  <si>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</si>
  <si>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</si>
  <si>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</si>
  <si>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</si>
  <si>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</si>
  <si>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</si>
  <si>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</si>
  <si>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</si>
  <si>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</si>
  <si>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</si>
  <si>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</si>
  <si>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</si>
  <si>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</si>
  <si>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</si>
  <si>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</si>
  <si>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</si>
  <si>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</si>
  <si>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</si>
  <si>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</si>
  <si>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</si>
  <si>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</si>
  <si>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</si>
  <si>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</si>
  <si>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</si>
  <si>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</si>
  <si>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</si>
  <si>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</si>
  <si>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</si>
  <si>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</si>
  <si>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</si>
  <si>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</si>
  <si>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</si>
  <si>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</si>
  <si>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</si>
  <si>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</si>
  <si>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</si>
  <si>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</si>
  <si>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</si>
  <si>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</si>
  <si>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</si>
  <si>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</si>
  <si>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</si>
  <si>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</si>
  <si>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</si>
  <si>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</si>
  <si>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</si>
  <si>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</si>
  <si>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</si>
  <si>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</si>
  <si>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</si>
  <si>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</si>
  <si>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</si>
  <si>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</si>
  <si>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</si>
  <si>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</si>
  <si>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</si>
  <si>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</si>
  <si>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</si>
  <si>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</si>
  <si>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</si>
  <si>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</si>
  <si>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</si>
  <si>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</si>
  <si>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</si>
  <si>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</si>
  <si>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</si>
  <si>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</si>
  <si>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</si>
  <si>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</si>
  <si>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</si>
  <si>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</si>
  <si>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</si>
  <si>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</si>
  <si>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</si>
  <si>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</si>
  <si>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</si>
  <si>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</si>
  <si>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</si>
  <si>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</si>
  <si>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</si>
  <si>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</si>
  <si>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</si>
  <si>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</si>
  <si>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</si>
  <si>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</si>
  <si>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</si>
  <si>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</si>
  <si>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</si>
  <si>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</si>
  <si>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</si>
  <si>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</si>
  <si>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</si>
  <si>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</si>
  <si>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</si>
  <si>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</si>
  <si>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</si>
  <si>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</si>
  <si>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</si>
  <si>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</si>
  <si>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</si>
  <si>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</si>
  <si>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</si>
  <si>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</si>
  <si>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</si>
  <si>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</si>
  <si>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</si>
  <si>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</si>
  <si>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</si>
  <si>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</si>
  <si>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</si>
  <si>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</si>
  <si>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</si>
  <si>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</si>
  <si>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</si>
  <si>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</si>
  <si>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</si>
  <si>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</si>
  <si>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</si>
  <si>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</si>
  <si>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</si>
  <si>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</si>
  <si>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</si>
  <si>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</si>
  <si>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</si>
  <si>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</si>
  <si>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</si>
  <si>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</si>
  <si>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</si>
  <si>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</si>
  <si>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</si>
  <si>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</si>
  <si>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</si>
  <si>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</si>
  <si>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</si>
  <si>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</si>
  <si>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</si>
  <si>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</si>
  <si>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</si>
  <si>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</si>
  <si>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</si>
  <si>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</si>
  <si>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</si>
  <si>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</si>
  <si>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</si>
  <si>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</si>
  <si>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</si>
  <si>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</si>
  <si>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</si>
  <si>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</si>
  <si>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</si>
  <si>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</si>
  <si>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</si>
  <si>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</si>
  <si>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</si>
  <si>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</si>
  <si>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</si>
  <si>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</si>
  <si>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</si>
  <si>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</si>
  <si>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</si>
  <si>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</si>
  <si>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</si>
  <si>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</si>
  <si>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</si>
  <si>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</si>
  <si>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</si>
  <si>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</si>
  <si>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</si>
  <si>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</si>
  <si>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</si>
  <si>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</si>
  <si>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</si>
  <si>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</si>
  <si>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</si>
  <si>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</si>
  <si>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</si>
  <si>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</si>
  <si>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</si>
  <si>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</si>
  <si>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</si>
  <si>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</si>
  <si>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</si>
  <si>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</si>
  <si>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</si>
  <si>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</si>
  <si>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</si>
  <si>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</si>
  <si>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</si>
  <si>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</si>
  <si>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</si>
  <si>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</si>
  <si>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</si>
  <si>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</si>
  <si>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</si>
  <si>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</si>
  <si>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</si>
  <si>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</si>
  <si>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</si>
  <si>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</si>
  <si>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</si>
  <si>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</si>
  <si>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</si>
  <si>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</si>
  <si>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</si>
  <si>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</si>
  <si>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</si>
  <si>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</si>
  <si>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</si>
  <si>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</si>
  <si>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</si>
  <si>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</si>
  <si>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</si>
  <si>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</si>
  <si>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</si>
  <si>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</si>
  <si>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</si>
  <si>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</si>
  <si>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</si>
  <si>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</si>
  <si>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</si>
  <si>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</si>
  <si>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</si>
  <si>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</si>
  <si>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</si>
  <si>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</si>
  <si>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</si>
  <si>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</si>
  <si>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</si>
  <si>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</si>
  <si>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</si>
  <si>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</si>
  <si>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</si>
  <si>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</si>
  <si>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</si>
  <si>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</si>
  <si>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</si>
  <si>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</si>
  <si>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</si>
  <si>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</si>
  <si>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</si>
  <si>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</si>
  <si>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</si>
  <si>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</si>
  <si>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</si>
  <si>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</si>
  <si>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</si>
  <si>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</si>
  <si>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</si>
  <si>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</si>
  <si>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</si>
  <si>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</si>
  <si>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</si>
  <si>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</si>
  <si>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</si>
  <si>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</si>
  <si>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</si>
  <si>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</si>
  <si>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</si>
  <si>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</si>
  <si>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</si>
  <si>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</si>
  <si>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</si>
  <si>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</si>
  <si>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</si>
  <si>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</si>
  <si>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</si>
  <si>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</si>
  <si>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</si>
  <si>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</si>
  <si>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</si>
  <si>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</si>
  <si>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</si>
  <si>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</si>
  <si>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</si>
  <si>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</si>
  <si>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</si>
  <si>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</si>
  <si>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</si>
  <si>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</si>
  <si>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</si>
  <si>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</si>
  <si>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</si>
  <si>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</si>
  <si>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</si>
  <si>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</si>
  <si>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</si>
  <si>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</si>
  <si>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</si>
  <si>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</si>
  <si>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</si>
  <si>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</si>
  <si>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</si>
  <si>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</si>
  <si>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</si>
  <si>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</si>
  <si>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</si>
  <si>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</si>
  <si>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</si>
  <si>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</si>
  <si>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</si>
  <si>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</si>
  <si>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</si>
  <si>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</si>
  <si>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</si>
  <si>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</si>
  <si>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</si>
  <si>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</si>
  <si>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</si>
  <si>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</si>
  <si>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</si>
  <si>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</si>
  <si>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</si>
  <si>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</si>
  <si>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</si>
  <si>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</si>
  <si>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</si>
  <si>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</si>
  <si>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</si>
  <si>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</si>
  <si>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</si>
  <si>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</si>
  <si>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</si>
  <si>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</si>
  <si>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</si>
  <si>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</si>
  <si>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</si>
  <si>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</si>
  <si>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</si>
  <si>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</si>
  <si>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</si>
  <si>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</si>
  <si>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</si>
  <si>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</si>
  <si>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</si>
  <si>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</si>
  <si>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</si>
  <si>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</si>
  <si>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</si>
  <si>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</si>
  <si>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</si>
  <si>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</si>
  <si>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</si>
  <si>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</si>
  <si>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</si>
  <si>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</si>
  <si>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</si>
  <si>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</si>
  <si>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</si>
  <si>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</si>
  <si>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</si>
  <si>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</si>
  <si>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</si>
  <si>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</si>
  <si>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</si>
  <si>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</si>
  <si>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</si>
  <si>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</si>
  <si>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</si>
  <si>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</si>
  <si>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</si>
  <si>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</si>
  <si>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</si>
  <si>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</si>
  <si>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</si>
  <si>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</si>
  <si>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</si>
  <si>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</si>
  <si>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</si>
  <si>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</si>
  <si>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</si>
  <si>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</si>
  <si>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</si>
  <si>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</si>
  <si>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</si>
  <si>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</si>
  <si>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</si>
  <si>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</si>
  <si>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</si>
  <si>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</si>
  <si>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</si>
  <si>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</si>
  <si>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</si>
  <si>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</si>
  <si>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</si>
  <si>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</si>
  <si>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</si>
  <si>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</si>
  <si>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</si>
  <si>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</si>
  <si>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</si>
  <si>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</si>
  <si>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</si>
  <si>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</si>
  <si>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</si>
  <si>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</si>
  <si>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</si>
  <si>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</si>
  <si>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</si>
  <si>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</si>
  <si>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</si>
  <si>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</si>
  <si>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</si>
  <si>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</si>
  <si>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</si>
  <si>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</si>
  <si>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</si>
  <si>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</si>
  <si>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</si>
  <si>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</si>
  <si>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</si>
  <si>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</si>
  <si>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</si>
  <si>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</si>
  <si>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</si>
  <si>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</si>
  <si>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</si>
  <si>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</si>
  <si>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</si>
  <si>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</si>
  <si>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</si>
  <si>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</si>
  <si>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</si>
  <si>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</si>
  <si>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</si>
  <si>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</si>
  <si>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</si>
  <si>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</si>
  <si>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</si>
  <si>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</si>
  <si>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</si>
  <si>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</si>
  <si>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</si>
  <si>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</si>
  <si>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</si>
  <si>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</si>
  <si>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</si>
  <si>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</si>
  <si>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</si>
  <si>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</si>
  <si>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</si>
  <si>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</si>
  <si>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</si>
  <si>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</si>
  <si>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</si>
  <si>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</si>
  <si>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</si>
  <si>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</si>
  <si>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</si>
  <si>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</si>
  <si>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</si>
  <si>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</si>
  <si>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</si>
  <si>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</si>
  <si>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</si>
  <si>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</si>
  <si>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</si>
  <si>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</si>
  <si>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</si>
  <si>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</si>
  <si>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</si>
  <si>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</si>
  <si>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</si>
  <si>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</si>
  <si>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</si>
  <si>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</si>
  <si>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</si>
  <si>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</si>
  <si>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</si>
  <si>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</si>
  <si>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</si>
  <si>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</si>
  <si>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</si>
  <si>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</si>
  <si>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</si>
  <si>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</si>
  <si>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</si>
  <si>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</si>
  <si>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</si>
  <si>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</si>
  <si>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</si>
  <si>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</si>
  <si>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</si>
  <si>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</si>
  <si>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</si>
  <si>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</si>
  <si>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</si>
  <si>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</si>
  <si>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</si>
  <si>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</si>
  <si>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</si>
  <si>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</si>
  <si>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</si>
  <si>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</si>
  <si>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</si>
  <si>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</si>
  <si>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</si>
  <si>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</si>
  <si>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</si>
  <si>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</si>
  <si>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</si>
  <si>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</si>
  <si>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</si>
  <si>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</si>
  <si>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</si>
  <si>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</si>
  <si>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</si>
  <si>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</si>
  <si>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</si>
  <si>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</si>
  <si>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</si>
  <si>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</si>
  <si>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</si>
  <si>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</si>
  <si>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</si>
  <si>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</si>
  <si>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</si>
  <si>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</si>
  <si>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</si>
  <si>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</si>
  <si>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</si>
  <si>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</si>
  <si>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</si>
  <si>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</si>
  <si>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</si>
  <si>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</si>
  <si>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</si>
  <si>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</si>
  <si>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</si>
  <si>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</si>
  <si>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</si>
  <si>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</si>
  <si>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</si>
  <si>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</si>
  <si>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</si>
  <si>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</si>
  <si>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</si>
  <si>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</si>
  <si>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</si>
  <si>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</si>
  <si>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</si>
  <si>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</si>
  <si>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</si>
  <si>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</si>
  <si>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</si>
  <si>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</si>
  <si>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</si>
  <si>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</si>
  <si>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</si>
  <si>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</si>
  <si>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</si>
  <si>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</si>
  <si>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</si>
  <si>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</si>
  <si>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</si>
  <si>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</si>
  <si>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</si>
  <si>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</si>
  <si>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</si>
  <si>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</si>
  <si>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</si>
  <si>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</si>
  <si>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</si>
  <si>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</si>
  <si>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</si>
  <si>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</si>
  <si>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</si>
  <si>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</si>
  <si>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</si>
  <si>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</si>
  <si>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</si>
  <si>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</si>
  <si>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</si>
  <si>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</si>
  <si>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</si>
  <si>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</si>
  <si>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</si>
  <si>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</si>
  <si>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</si>
  <si>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</si>
  <si>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</si>
  <si>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</si>
  <si>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</si>
  <si>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</si>
  <si>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</si>
  <si>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</si>
  <si>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</si>
  <si>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</si>
  <si>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</si>
  <si>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</si>
  <si>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</si>
  <si>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</si>
  <si>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</si>
  <si>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</si>
  <si>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</si>
  <si>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</si>
  <si>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</si>
  <si>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</si>
  <si>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</si>
  <si>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</si>
  <si>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</si>
  <si>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</si>
  <si>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</si>
  <si>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</si>
  <si>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</si>
  <si>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</si>
  <si>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</si>
  <si>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</si>
  <si>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</si>
  <si>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</si>
  <si>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</si>
  <si>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</si>
  <si>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</si>
  <si>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</si>
  <si>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</si>
  <si>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</si>
  <si>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</si>
  <si>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</si>
  <si>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</si>
  <si>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</si>
  <si>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</si>
  <si>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</si>
  <si>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</si>
  <si>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</si>
  <si>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</si>
  <si>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</si>
  <si>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</si>
  <si>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</si>
  <si>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</si>
  <si>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</si>
  <si>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</si>
  <si>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</si>
  <si>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</si>
  <si>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</si>
  <si>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</si>
  <si>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</si>
  <si>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</si>
  <si>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</si>
  <si>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</si>
  <si>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</si>
  <si>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</si>
  <si>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</si>
  <si>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</si>
  <si>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</si>
  <si>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</si>
  <si>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</si>
  <si>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</si>
  <si>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</si>
  <si>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</si>
  <si>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</si>
  <si>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</si>
  <si>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</si>
  <si>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</si>
  <si>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</si>
  <si>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</si>
  <si>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</si>
  <si>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</si>
  <si>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</si>
  <si>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</si>
  <si>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</si>
  <si>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</si>
  <si>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</si>
  <si>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</si>
  <si>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</si>
  <si>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</si>
  <si>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</si>
  <si>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</si>
  <si>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</si>
  <si>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</si>
  <si>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</si>
  <si>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</si>
  <si>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</si>
  <si>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</si>
  <si>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</si>
  <si>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</si>
  <si>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</si>
  <si>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</si>
  <si>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</si>
  <si>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</si>
  <si>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</si>
  <si>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</si>
  <si>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</si>
  <si>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</si>
  <si>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</si>
  <si>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</si>
  <si>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</si>
  <si>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</si>
  <si>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</si>
  <si>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</si>
  <si>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</si>
  <si>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</si>
  <si>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</si>
  <si>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</si>
  <si>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</si>
  <si>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</si>
  <si>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</si>
  <si>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</si>
  <si>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</si>
  <si>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</si>
  <si>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</si>
  <si>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</si>
  <si>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</si>
  <si>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</si>
  <si>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</si>
  <si>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</si>
  <si>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</si>
  <si>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</si>
  <si>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</si>
  <si>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</si>
  <si>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</si>
  <si>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</si>
  <si>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</si>
  <si>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</si>
  <si>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</si>
  <si>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</si>
  <si>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</si>
  <si>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</si>
  <si>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</si>
  <si>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</si>
  <si>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</si>
  <si>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</si>
  <si>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</si>
  <si>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</si>
  <si>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</si>
  <si>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</si>
  <si>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</si>
  <si>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</si>
  <si>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</si>
  <si>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</si>
  <si>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</si>
  <si>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</si>
  <si>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</si>
  <si>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</si>
  <si>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</si>
  <si>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</si>
  <si>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</si>
  <si>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</si>
  <si>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</si>
  <si>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</si>
  <si>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</si>
  <si>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</si>
  <si>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</si>
  <si>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</si>
  <si>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</si>
  <si>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</si>
  <si>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</si>
  <si>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</si>
  <si>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</si>
  <si>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</si>
  <si>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</si>
  <si>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</si>
  <si>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</si>
  <si>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</si>
  <si>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</si>
  <si>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</si>
  <si>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</si>
  <si>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</si>
  <si>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</si>
  <si>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</si>
  <si>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</si>
  <si>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</si>
  <si>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</si>
  <si>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</si>
  <si>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</si>
  <si>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</si>
  <si>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</si>
  <si>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</si>
  <si>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</si>
  <si>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</si>
  <si>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</si>
  <si>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</si>
  <si>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</si>
  <si>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</si>
  <si>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</si>
  <si>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</si>
  <si>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</si>
  <si>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</si>
  <si>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</si>
  <si>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</si>
  <si>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</si>
  <si>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</si>
  <si>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</si>
  <si>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</si>
  <si>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</si>
  <si>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</si>
  <si>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</si>
  <si>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</si>
  <si>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</si>
  <si>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</si>
  <si>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</si>
  <si>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</si>
  <si>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</si>
  <si>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</si>
  <si>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</si>
  <si>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</si>
  <si>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</si>
  <si>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</si>
  <si>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</si>
  <si>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</si>
  <si>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</si>
  <si>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</si>
  <si>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</si>
  <si>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</si>
  <si>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</si>
  <si>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</si>
  <si>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</si>
  <si>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</si>
  <si>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</si>
  <si>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</si>
  <si>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</si>
  <si>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</si>
  <si>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</si>
  <si>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</si>
  <si>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</si>
  <si>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</si>
  <si>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</si>
  <si>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</si>
  <si>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</si>
  <si>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</si>
  <si>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</si>
  <si>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</si>
  <si>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</si>
  <si>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</si>
  <si>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</si>
  <si>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</si>
  <si>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</si>
  <si>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</si>
  <si>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</si>
  <si>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</si>
  <si>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</si>
  <si>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</si>
  <si>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</si>
  <si>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</si>
  <si>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</si>
  <si>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</si>
  <si>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</si>
  <si>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</si>
  <si>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</si>
  <si>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</si>
  <si>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</si>
  <si>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</si>
  <si>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</si>
  <si>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</si>
  <si>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</si>
  <si>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</si>
  <si>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</si>
  <si>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</si>
  <si>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</si>
  <si>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</si>
  <si>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</si>
  <si>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</si>
  <si>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</si>
  <si>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</si>
  <si>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</si>
  <si>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</si>
  <si>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</si>
  <si>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</si>
  <si>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</si>
  <si>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</si>
  <si>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</si>
  <si>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</si>
  <si>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</si>
  <si>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</si>
  <si>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</si>
  <si>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</si>
  <si>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</si>
  <si>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</si>
  <si>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</si>
  <si>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</si>
  <si>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</si>
  <si>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</si>
  <si>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</si>
  <si>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</si>
  <si>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</si>
  <si>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</si>
  <si>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</si>
  <si>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</si>
  <si>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</si>
  <si>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</si>
  <si>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</si>
  <si>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</si>
  <si>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</si>
  <si>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</si>
  <si>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</si>
  <si>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</si>
  <si>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</si>
  <si>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</si>
  <si>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</si>
  <si>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</si>
  <si>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</si>
  <si>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</si>
  <si>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</si>
  <si>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</si>
  <si>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</si>
  <si>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</si>
  <si>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</si>
  <si>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</si>
  <si>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</si>
  <si>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</si>
  <si>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</si>
  <si>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</si>
  <si>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</si>
  <si>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</si>
  <si>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</si>
  <si>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</si>
  <si>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</si>
  <si>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</si>
  <si>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</si>
  <si>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</si>
  <si>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</si>
  <si>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</si>
  <si>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</si>
  <si>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</si>
  <si>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</si>
  <si>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</si>
  <si>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</si>
  <si>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</si>
  <si>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</si>
  <si>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</si>
  <si>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</si>
  <si>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</si>
  <si>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</si>
  <si>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</si>
  <si>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</si>
  <si>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</si>
  <si>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</si>
  <si>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</si>
  <si>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</si>
  <si>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</si>
  <si>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</si>
  <si>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</si>
  <si>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</si>
  <si>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</si>
  <si>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</si>
  <si>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</si>
  <si>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</si>
  <si>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</si>
  <si>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</si>
  <si>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</si>
  <si>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</si>
  <si>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</si>
  <si>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</si>
  <si>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</si>
  <si>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</si>
  <si>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</si>
  <si>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</si>
  <si>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</si>
  <si>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</si>
  <si>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</si>
  <si>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</si>
  <si>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</si>
  <si>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</si>
  <si>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</si>
  <si>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</si>
  <si>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</si>
  <si>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</si>
  <si>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</si>
  <si>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</si>
  <si>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</si>
  <si>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</si>
  <si>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</si>
  <si>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</si>
  <si>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</si>
  <si>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</si>
  <si>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</si>
  <si>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</si>
  <si>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</si>
  <si>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</si>
  <si>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</si>
  <si>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</si>
  <si>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</si>
  <si>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</si>
  <si>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</si>
  <si>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</si>
  <si>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</si>
  <si>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</si>
  <si>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</si>
  <si>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</si>
  <si>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</si>
  <si>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</si>
  <si>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</si>
  <si>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</si>
  <si>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</si>
  <si>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</si>
  <si>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</si>
  <si>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</si>
  <si>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</si>
  <si>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</si>
  <si>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</si>
  <si>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</si>
  <si>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</si>
  <si>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</si>
  <si>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</si>
  <si>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</si>
  <si>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</si>
  <si>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</si>
  <si>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</si>
  <si>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</si>
  <si>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</si>
  <si>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</si>
  <si>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</si>
  <si>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</si>
  <si>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</si>
  <si>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</si>
  <si>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</si>
  <si>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</si>
  <si>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</si>
  <si>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</si>
  <si>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</si>
  <si>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</si>
  <si>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</si>
  <si>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</si>
  <si>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</si>
  <si>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</si>
  <si>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</si>
  <si>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</si>
  <si>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</si>
  <si>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</si>
  <si>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</si>
  <si>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</si>
  <si>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</si>
  <si>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</si>
  <si>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</si>
  <si>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</si>
  <si>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</si>
  <si>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</si>
  <si>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</si>
  <si>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</si>
  <si>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</si>
  <si>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</si>
  <si>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</si>
  <si>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</si>
  <si>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</si>
  <si>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</si>
  <si>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</si>
  <si>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</si>
  <si>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</si>
  <si>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</si>
  <si>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</si>
  <si>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</si>
  <si>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</si>
  <si>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</si>
  <si>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</si>
  <si>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</si>
  <si>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</si>
  <si>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</si>
  <si>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</si>
  <si>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</si>
  <si>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</si>
  <si>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</si>
  <si>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</si>
  <si>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</si>
  <si>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</si>
  <si>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</si>
  <si>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</si>
  <si>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</si>
  <si>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</si>
  <si>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</si>
  <si>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</si>
  <si>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</si>
  <si>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</si>
  <si>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</si>
  <si>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</si>
  <si>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</si>
  <si>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</si>
  <si>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</si>
  <si>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</si>
  <si>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</si>
  <si>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</si>
  <si>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</si>
  <si>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</si>
  <si>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</si>
  <si>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</si>
  <si>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</si>
  <si>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</si>
  <si>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</si>
  <si>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</si>
  <si>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</si>
  <si>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</si>
  <si>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</si>
  <si>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</si>
  <si>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</si>
  <si>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</si>
  <si>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</si>
  <si>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</si>
  <si>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</si>
  <si>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</si>
  <si>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</si>
  <si>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</si>
  <si>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</si>
  <si>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</si>
  <si>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</si>
  <si>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</si>
  <si>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</si>
  <si>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</si>
  <si>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</si>
  <si>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</si>
  <si>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</si>
  <si>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</si>
  <si>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</si>
  <si>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</si>
  <si>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</si>
  <si>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</si>
  <si>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</si>
  <si>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</si>
  <si>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</si>
  <si>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</si>
  <si>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</si>
  <si>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</si>
  <si>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</si>
  <si>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</si>
  <si>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</si>
  <si>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</si>
  <si>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</si>
  <si>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</si>
  <si>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</si>
  <si>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</si>
  <si>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</si>
  <si>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</si>
  <si>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</si>
  <si>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</si>
  <si>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</si>
  <si>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</si>
  <si>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</si>
  <si>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</si>
  <si>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</si>
  <si>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</si>
  <si>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</si>
  <si>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</si>
  <si>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</si>
  <si>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</si>
  <si>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</si>
  <si>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</si>
  <si>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</si>
  <si>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</si>
  <si>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</si>
  <si>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</si>
  <si>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</si>
  <si>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</si>
  <si>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</si>
  <si>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</si>
  <si>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</si>
  <si>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</si>
  <si>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</si>
  <si>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</si>
  <si>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</si>
  <si>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</si>
  <si>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</si>
  <si>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</si>
  <si>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</si>
  <si>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</si>
  <si>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</si>
  <si>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</si>
  <si>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</si>
  <si>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</si>
  <si>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</si>
  <si>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</si>
  <si>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</si>
  <si>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</si>
  <si>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</si>
  <si>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</si>
  <si>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</si>
  <si>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</si>
  <si>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</si>
  <si>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</si>
  <si>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</si>
  <si>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</si>
  <si>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</si>
  <si>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</si>
  <si>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</si>
  <si>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</si>
  <si>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</si>
  <si>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</si>
  <si>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</si>
  <si>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</si>
  <si>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</si>
  <si>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</si>
  <si>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</si>
  <si>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</si>
  <si>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</si>
  <si>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</si>
  <si>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</si>
  <si>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</si>
  <si>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</si>
  <si>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</si>
  <si>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</si>
  <si>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</si>
  <si>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</si>
  <si>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</si>
  <si>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</si>
  <si>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</si>
  <si>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</si>
  <si>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</si>
  <si>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</si>
  <si>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</si>
  <si>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</si>
  <si>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</si>
  <si>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</si>
  <si>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</si>
  <si>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</si>
  <si>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</si>
  <si>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</si>
  <si>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</si>
  <si>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</si>
  <si>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</si>
  <si>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</si>
  <si>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</si>
  <si>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</si>
  <si>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</si>
  <si>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</si>
  <si>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</si>
  <si>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</si>
  <si>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</si>
  <si>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</si>
  <si>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</si>
  <si>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</si>
  <si>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</si>
  <si>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</si>
  <si>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</si>
  <si>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</si>
  <si>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</si>
  <si>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</si>
  <si>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</si>
  <si>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</si>
  <si>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</si>
  <si>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</si>
  <si>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</si>
  <si>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</si>
  <si>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</si>
  <si>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</si>
  <si>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</si>
  <si>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</si>
  <si>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</si>
  <si>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</si>
  <si>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</si>
  <si>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</si>
  <si>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</si>
  <si>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</si>
  <si>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</si>
  <si>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</si>
  <si>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</si>
  <si>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</si>
  <si>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</si>
  <si>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</si>
  <si>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</si>
  <si>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</si>
  <si>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</si>
  <si>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</si>
  <si>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</si>
  <si>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</si>
  <si>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</si>
  <si>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</si>
  <si>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</si>
  <si>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</si>
  <si>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</si>
  <si>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</si>
  <si>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</si>
  <si>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</si>
  <si>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</si>
  <si>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</si>
  <si>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</si>
  <si>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</si>
  <si>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</si>
  <si>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</si>
  <si>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</si>
  <si>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</si>
  <si>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</si>
  <si>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</si>
  <si>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</si>
  <si>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</si>
  <si>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</si>
  <si>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</si>
  <si>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</si>
  <si>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</si>
  <si>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</si>
  <si>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</si>
  <si>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</si>
  <si>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</si>
  <si>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</si>
  <si>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</si>
  <si>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</si>
  <si>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</si>
  <si>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</si>
  <si>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</si>
  <si>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</si>
  <si>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</si>
  <si>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</si>
  <si>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</si>
  <si>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</si>
  <si>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</si>
  <si>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</si>
  <si>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</si>
  <si>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</si>
  <si>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</si>
  <si>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</si>
  <si>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</si>
  <si>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</si>
  <si>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</si>
  <si>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</si>
  <si>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</si>
  <si>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</si>
  <si>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</si>
  <si>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</si>
  <si>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</si>
  <si>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</si>
  <si>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</si>
  <si>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</si>
  <si>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</si>
  <si>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</si>
  <si>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</si>
  <si>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</si>
  <si>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</si>
  <si>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</si>
  <si>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</si>
  <si>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</si>
  <si>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</si>
  <si>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</si>
  <si>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</si>
  <si>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</si>
  <si>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</si>
  <si>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</si>
  <si>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</si>
  <si>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</si>
  <si>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</si>
  <si>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</si>
  <si>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</si>
  <si>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</si>
  <si>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</si>
  <si>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</si>
  <si>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</si>
  <si>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</si>
  <si>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</si>
  <si>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</si>
  <si>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</si>
  <si>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</si>
  <si>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</si>
  <si>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</si>
  <si>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</si>
  <si>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</si>
  <si>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</si>
  <si>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</si>
  <si>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</si>
  <si>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</si>
  <si>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</si>
  <si>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</si>
  <si>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</si>
  <si>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</si>
  <si>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</si>
  <si>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</si>
  <si>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</si>
  <si>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</si>
  <si>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</si>
  <si>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</si>
  <si>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</si>
  <si>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</si>
  <si>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</si>
  <si>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</si>
  <si>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</si>
  <si>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</si>
  <si>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</si>
  <si>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</si>
  <si>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</si>
  <si>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</si>
  <si>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</si>
  <si>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</si>
  <si>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</si>
  <si>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</si>
  <si>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</si>
  <si>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</si>
  <si>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</si>
  <si>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</si>
  <si>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</si>
  <si>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</si>
  <si>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</si>
  <si>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</si>
  <si>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</si>
  <si>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</si>
  <si>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</si>
  <si>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</si>
  <si>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</si>
  <si>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</si>
  <si>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</si>
  <si>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</si>
  <si>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</si>
  <si>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</si>
  <si>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</si>
  <si>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</si>
  <si>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</si>
  <si>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</si>
  <si>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</si>
  <si>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</si>
  <si>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</si>
  <si>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</si>
  <si>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</si>
  <si>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</si>
  <si>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</si>
  <si>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</si>
  <si>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</si>
  <si>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</si>
  <si>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</si>
  <si>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</si>
  <si>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</si>
  <si>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</si>
  <si>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</si>
  <si>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</si>
  <si>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</si>
  <si>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</si>
  <si>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</si>
  <si>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</si>
  <si>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</si>
  <si>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</si>
  <si>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</si>
  <si>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</si>
  <si>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</si>
  <si>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</si>
  <si>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</si>
  <si>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</si>
  <si>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</si>
  <si>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</si>
  <si>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</si>
  <si>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</si>
  <si>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</si>
  <si>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</si>
  <si>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</si>
  <si>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</si>
  <si>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</si>
  <si>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</si>
  <si>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</si>
  <si>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</si>
  <si>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</si>
  <si>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</si>
  <si>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</si>
  <si>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</si>
  <si>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</si>
  <si>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</si>
  <si>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</si>
  <si>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</si>
  <si>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</si>
  <si>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</si>
  <si>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</si>
  <si>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</si>
  <si>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</si>
  <si>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</si>
  <si>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</si>
  <si>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</si>
  <si>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</si>
  <si>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</si>
  <si>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</si>
  <si>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</si>
  <si>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</si>
  <si>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</si>
  <si>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</si>
  <si>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</si>
  <si>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</si>
  <si>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</si>
  <si>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</si>
  <si>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</si>
  <si>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</si>
  <si>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</si>
  <si>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</si>
  <si>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</si>
  <si>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</si>
  <si>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</si>
  <si>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</si>
  <si>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</si>
  <si>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</si>
  <si>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</si>
  <si>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</si>
  <si>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</si>
  <si>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</si>
  <si>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</si>
  <si>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</si>
  <si>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</si>
  <si>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</si>
  <si>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</si>
  <si>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</si>
  <si>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</si>
  <si>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</si>
  <si>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</si>
  <si>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</si>
  <si>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</si>
  <si>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</si>
  <si>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</si>
  <si>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</si>
  <si>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</si>
  <si>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</si>
  <si>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</si>
  <si>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</si>
  <si>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</si>
  <si>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</si>
  <si>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</si>
  <si>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</si>
  <si>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</si>
  <si>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</si>
  <si>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</si>
  <si>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</si>
  <si>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</si>
  <si>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</si>
  <si>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</si>
  <si>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</si>
  <si>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</si>
  <si>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</si>
  <si>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</si>
  <si>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</si>
  <si>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</si>
  <si>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</si>
  <si>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</si>
  <si>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</si>
  <si>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</si>
  <si>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</si>
  <si>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</si>
  <si>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</si>
  <si>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</si>
  <si>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</si>
  <si>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</si>
  <si>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</si>
  <si>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</si>
  <si>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</si>
  <si>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</si>
  <si>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</si>
  <si>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</si>
  <si>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</si>
  <si>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</si>
  <si>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</si>
  <si>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</si>
  <si>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</si>
  <si>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</si>
  <si>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</si>
  <si>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</si>
  <si>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</si>
  <si>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</si>
  <si>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</si>
  <si>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</si>
  <si>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</si>
  <si>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</si>
  <si>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</si>
  <si>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</si>
  <si>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</si>
  <si>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</si>
  <si>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</si>
  <si>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</si>
  <si>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</si>
  <si>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</si>
  <si>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</si>
  <si>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</si>
  <si>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</si>
  <si>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</si>
  <si>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</si>
  <si>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</si>
  <si>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</si>
  <si>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</si>
  <si>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</si>
  <si>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</si>
  <si>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</si>
  <si>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</si>
  <si>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</si>
  <si>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</si>
  <si>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</si>
  <si>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</si>
  <si>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</si>
  <si>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</si>
  <si>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</si>
  <si>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</si>
  <si>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</si>
  <si>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</si>
  <si>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</si>
  <si>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</si>
  <si>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</si>
  <si>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</si>
  <si>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</si>
  <si>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</si>
  <si>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</si>
  <si>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</si>
  <si>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</si>
  <si>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</si>
  <si>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</si>
  <si>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</si>
  <si>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</si>
  <si>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</si>
  <si>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</si>
  <si>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</si>
  <si>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</si>
  <si>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</si>
  <si>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</si>
  <si>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</si>
  <si>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</si>
  <si>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</si>
  <si>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</si>
  <si>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</si>
  <si>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</si>
  <si>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</si>
  <si>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</si>
  <si>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</si>
  <si>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</si>
  <si>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</si>
  <si>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</si>
  <si>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</si>
  <si>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</si>
  <si>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</si>
  <si>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</si>
  <si>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</si>
  <si>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</si>
  <si>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</si>
  <si>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</si>
  <si>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</si>
  <si>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</si>
  <si>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</si>
  <si>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</si>
  <si>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</si>
  <si>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</si>
  <si>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</si>
  <si>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</si>
  <si>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</si>
  <si>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</si>
  <si>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</si>
  <si>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</si>
  <si>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</si>
  <si>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</si>
  <si>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</si>
  <si>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</si>
  <si>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</si>
  <si>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</si>
  <si>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</si>
  <si>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</si>
  <si>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</si>
  <si>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</si>
  <si>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</si>
  <si>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</si>
  <si>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</si>
  <si>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</si>
  <si>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</si>
  <si>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</si>
  <si>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</si>
  <si>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</si>
  <si>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</si>
  <si>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</si>
  <si>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</si>
  <si>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</si>
  <si>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</si>
  <si>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</si>
  <si>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</si>
  <si>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</si>
  <si>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</si>
  <si>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</si>
  <si>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</si>
  <si>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</si>
  <si>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</si>
  <si>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</si>
  <si>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</si>
  <si>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</si>
  <si>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</si>
  <si>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</si>
  <si>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</si>
  <si>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</si>
  <si>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</si>
  <si>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</si>
  <si>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</si>
  <si>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</si>
  <si>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</si>
  <si>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</si>
  <si>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</si>
  <si>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</si>
  <si>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</si>
  <si>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</si>
  <si>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</si>
  <si>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</si>
  <si>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</si>
  <si>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</si>
  <si>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</si>
  <si>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</si>
  <si>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</si>
  <si>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</si>
  <si>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</si>
  <si>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</si>
  <si>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</si>
  <si>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</si>
  <si>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</si>
  <si>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</si>
  <si>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</si>
  <si>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</si>
  <si>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</si>
  <si>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</si>
  <si>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</si>
  <si>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</si>
  <si>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</si>
  <si>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</si>
  <si>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</si>
  <si>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</si>
  <si>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</si>
  <si>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</si>
  <si>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</si>
  <si>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</si>
  <si>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</si>
  <si>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</si>
  <si>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</si>
  <si>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</si>
  <si>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</si>
  <si>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</si>
  <si>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</si>
  <si>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</si>
  <si>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</si>
  <si>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</si>
  <si>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</si>
  <si>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</si>
  <si>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</si>
  <si>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</si>
  <si>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</si>
  <si>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</si>
  <si>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</si>
  <si>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</si>
  <si>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</si>
  <si>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</si>
  <si>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</si>
  <si>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</si>
  <si>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</si>
  <si>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</si>
  <si>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</si>
  <si>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</si>
  <si>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</si>
  <si>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</si>
  <si>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</si>
  <si>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</si>
  <si>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</si>
  <si>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</si>
  <si>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</si>
  <si>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</si>
  <si>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</si>
  <si>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</si>
  <si>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</si>
  <si>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</si>
  <si>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</si>
  <si>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</si>
  <si>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</si>
  <si>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</si>
  <si>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</si>
  <si>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</si>
  <si>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</si>
  <si>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</si>
  <si>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</si>
  <si>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</si>
  <si>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</si>
  <si>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</si>
  <si>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</si>
  <si>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</si>
  <si>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</si>
  <si>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</si>
  <si>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</si>
  <si>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</si>
  <si>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</si>
  <si>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</si>
  <si>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</si>
  <si>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</si>
  <si>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</si>
  <si>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</si>
  <si>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</si>
  <si>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</si>
  <si>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</si>
  <si>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</si>
  <si>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</si>
  <si>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</si>
  <si>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</si>
  <si>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</si>
  <si>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</si>
  <si>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</si>
  <si>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</si>
  <si>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</si>
  <si>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</si>
  <si>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</si>
  <si>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</si>
  <si>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</si>
  <si>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</si>
  <si>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</si>
  <si>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</si>
  <si>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</si>
  <si>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</si>
  <si>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</si>
  <si>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</si>
  <si>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</si>
  <si>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</si>
  <si>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</si>
  <si>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</si>
  <si>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</si>
  <si>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</si>
  <si>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</si>
  <si>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</si>
  <si>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</si>
  <si>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</si>
  <si>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</si>
  <si>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</si>
  <si>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</si>
  <si>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</si>
  <si>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</si>
  <si>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</si>
  <si>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</si>
  <si>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</si>
  <si>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</si>
  <si>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</si>
  <si>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</si>
  <si>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</si>
  <si>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</si>
  <si>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</si>
  <si>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</si>
  <si>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</si>
  <si>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</si>
  <si>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</si>
  <si>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</si>
  <si>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</si>
  <si>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</si>
  <si>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</si>
  <si>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</si>
  <si>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</si>
  <si>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</si>
  <si>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</si>
  <si>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</si>
  <si>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</si>
  <si>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</si>
  <si>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</si>
  <si>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</si>
  <si>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</si>
  <si>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</si>
  <si>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</si>
  <si>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</si>
  <si>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</si>
  <si>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</si>
  <si>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</si>
  <si>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</si>
  <si>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</si>
  <si>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</si>
  <si>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</si>
  <si>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</si>
  <si>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</si>
  <si>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</si>
  <si>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</si>
  <si>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</si>
  <si>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</si>
  <si>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</si>
  <si>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</si>
  <si>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</si>
  <si>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</si>
  <si>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</si>
  <si>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</si>
  <si>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</si>
  <si>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</si>
  <si>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</si>
  <si>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</si>
  <si>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</si>
  <si>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</si>
  <si>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</si>
  <si>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</si>
  <si>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</si>
  <si>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</si>
  <si>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</si>
  <si>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</si>
  <si>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</si>
  <si>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</si>
  <si>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</si>
  <si>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</si>
  <si>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</si>
  <si>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</si>
  <si>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</si>
  <si>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</si>
  <si>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</si>
  <si>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</si>
  <si>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</si>
  <si>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</si>
  <si>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</si>
  <si>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</si>
  <si>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</si>
  <si>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</si>
  <si>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</si>
  <si>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</si>
  <si>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</si>
  <si>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</si>
  <si>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</si>
  <si>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</si>
  <si>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</si>
  <si>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</si>
  <si>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</si>
  <si>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</si>
  <si>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</si>
  <si>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</si>
  <si>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</si>
  <si>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</si>
  <si>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</si>
  <si>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</si>
  <si>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</si>
  <si>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</si>
  <si>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</si>
  <si>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</si>
  <si>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</si>
  <si>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</si>
  <si>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</si>
  <si>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</si>
  <si>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</si>
  <si>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</si>
  <si>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</si>
  <si>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</si>
  <si>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</si>
  <si>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</si>
  <si>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</si>
  <si>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</si>
  <si>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</si>
  <si>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</si>
  <si>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</si>
  <si>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</si>
  <si>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</si>
  <si>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</si>
  <si>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</si>
  <si>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</si>
  <si>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</si>
  <si>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</si>
  <si>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</si>
  <si>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</si>
  <si>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</si>
  <si>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</si>
  <si>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</si>
  <si>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</si>
  <si>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</si>
  <si>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</si>
  <si>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</si>
  <si>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</si>
  <si>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</si>
  <si>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</si>
  <si>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</si>
  <si>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</si>
  <si>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</si>
  <si>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</si>
  <si>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</si>
  <si>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</si>
  <si>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</si>
  <si>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</si>
  <si>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</si>
  <si>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</si>
  <si>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</si>
  <si>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</si>
  <si>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</si>
  <si>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</si>
  <si>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</si>
  <si>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</si>
  <si>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</si>
  <si>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</si>
  <si>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</si>
  <si>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</si>
  <si>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</si>
  <si>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</si>
  <si>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</si>
  <si>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</si>
  <si>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</si>
  <si>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</si>
  <si>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</si>
  <si>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</si>
  <si>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</si>
  <si>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</si>
  <si>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</si>
  <si>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</si>
  <si>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</si>
  <si>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</si>
  <si>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</si>
  <si>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</si>
  <si>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</si>
  <si>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</si>
  <si>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</si>
  <si>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</si>
  <si>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</si>
  <si>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</si>
  <si>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</si>
  <si>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</si>
  <si>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</si>
  <si>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</si>
  <si>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</si>
  <si>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</si>
  <si>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</si>
  <si>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</si>
  <si>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</si>
  <si>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</si>
  <si>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</si>
  <si>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</si>
  <si>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</si>
  <si>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</si>
  <si>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</si>
  <si>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</si>
  <si>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</si>
  <si>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</si>
  <si>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</si>
  <si>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</si>
  <si>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</si>
  <si>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</si>
  <si>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</si>
  <si>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</si>
  <si>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</si>
  <si>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</si>
  <si>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</si>
  <si>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</si>
  <si>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</si>
  <si>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</si>
  <si>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</si>
  <si>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</si>
  <si>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</si>
  <si>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</si>
  <si>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</si>
  <si>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</si>
  <si>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</si>
  <si>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</si>
  <si>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</si>
  <si>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</si>
  <si>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</si>
  <si>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</si>
  <si>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</si>
  <si>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</si>
  <si>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</si>
  <si>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</si>
  <si>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</si>
  <si>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</si>
  <si>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</si>
  <si>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</si>
  <si>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</si>
  <si>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</si>
  <si>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</si>
  <si>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</si>
  <si>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</si>
  <si>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</si>
  <si>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</si>
  <si>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</si>
  <si>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</si>
  <si>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</si>
  <si>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</si>
  <si>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</si>
  <si>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</si>
  <si>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</si>
  <si>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</si>
  <si>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</si>
  <si>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</si>
  <si>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</si>
  <si>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</si>
  <si>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</si>
  <si>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</si>
  <si>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</si>
  <si>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</si>
  <si>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</si>
  <si>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</si>
  <si>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</si>
  <si>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</si>
  <si>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</si>
  <si>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</si>
  <si>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</si>
  <si>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</si>
  <si>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</si>
  <si>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</si>
  <si>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</si>
  <si>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</si>
  <si>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</si>
  <si>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</si>
  <si>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</si>
  <si>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</si>
  <si>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</si>
  <si>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</si>
  <si>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</si>
  <si>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</si>
  <si>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</si>
  <si>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</si>
  <si>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</si>
  <si>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</si>
  <si>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</si>
  <si>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</si>
  <si>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</si>
  <si>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</si>
  <si>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</si>
  <si>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</si>
  <si>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</si>
  <si>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</si>
  <si>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</si>
  <si>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</si>
  <si>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</si>
  <si>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</si>
  <si>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</si>
  <si>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</si>
  <si>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</si>
  <si>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</si>
  <si>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</si>
  <si>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</si>
  <si>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</si>
  <si>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</si>
  <si>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</si>
  <si>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</si>
  <si>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</si>
  <si>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</si>
  <si>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</si>
  <si>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</si>
  <si>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</si>
  <si>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</si>
  <si>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</si>
  <si>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</si>
  <si>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</si>
  <si>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</si>
  <si>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</si>
  <si>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</si>
  <si>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</si>
  <si>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</si>
  <si>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</si>
  <si>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</si>
  <si>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</si>
  <si>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</si>
  <si>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</si>
  <si>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</si>
  <si>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</si>
  <si>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</si>
  <si>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</si>
  <si>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</si>
  <si>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</si>
  <si>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</si>
  <si>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</si>
  <si>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</si>
  <si>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</si>
  <si>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</si>
  <si>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</si>
  <si>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</si>
  <si>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</si>
  <si>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</si>
  <si>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</si>
  <si>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</si>
  <si>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</si>
  <si>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</si>
  <si>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</si>
  <si>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</si>
  <si>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</si>
  <si>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</si>
  <si>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</si>
  <si>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</si>
  <si>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</si>
  <si>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</si>
  <si>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</si>
  <si>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</si>
  <si>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</si>
  <si>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</si>
  <si>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</si>
  <si>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</si>
  <si>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</si>
  <si>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</si>
  <si>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</si>
  <si>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</si>
  <si>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</si>
  <si>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</si>
  <si>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</si>
  <si>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</si>
  <si>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</si>
  <si>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</si>
  <si>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</si>
  <si>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</si>
  <si>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</si>
  <si>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</si>
  <si>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</si>
  <si>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</si>
  <si>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</si>
  <si>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</si>
  <si>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</si>
  <si>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</si>
  <si>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</si>
  <si>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</si>
  <si>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</si>
  <si>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</si>
  <si>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</si>
  <si>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</si>
  <si>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</si>
  <si>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</si>
  <si>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</si>
  <si>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</si>
  <si>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</si>
  <si>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</si>
  <si>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</si>
  <si>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</si>
  <si>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</si>
  <si>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</si>
  <si>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</si>
  <si>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</si>
  <si>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</si>
  <si>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</si>
  <si>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</si>
  <si>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</si>
  <si>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</si>
  <si>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</si>
  <si>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</si>
  <si>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</si>
  <si>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</si>
  <si>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</si>
  <si>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</si>
  <si>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</si>
  <si>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</si>
  <si>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</si>
  <si>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</si>
  <si>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</si>
  <si>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</si>
  <si>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</si>
  <si>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</si>
  <si>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</si>
  <si>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</si>
  <si>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</si>
  <si>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</si>
  <si>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</si>
  <si>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</si>
  <si>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</si>
  <si>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</si>
  <si>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</si>
  <si>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</si>
  <si>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</si>
  <si>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</si>
  <si>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</si>
  <si>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</si>
  <si>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</si>
  <si>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</si>
  <si>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</si>
  <si>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</si>
  <si>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</si>
  <si>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</si>
  <si>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</si>
  <si>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</si>
  <si>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</si>
  <si>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</si>
  <si>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</si>
  <si>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</si>
  <si>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</si>
  <si>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</si>
  <si>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</si>
  <si>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</si>
  <si>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</si>
  <si>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</si>
  <si>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</si>
  <si>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</si>
  <si>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</si>
  <si>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</si>
  <si>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</si>
  <si>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</si>
  <si>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</si>
  <si>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</si>
  <si>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</si>
  <si>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</si>
  <si>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</si>
  <si>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</si>
  <si>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</si>
  <si>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</si>
  <si>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</si>
  <si>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</si>
  <si>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</si>
  <si>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</si>
  <si>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</si>
  <si>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</si>
  <si>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</si>
  <si>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</si>
  <si>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</si>
  <si>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</si>
  <si>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</si>
  <si>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</si>
  <si>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</si>
  <si>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</si>
  <si>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</si>
  <si>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</si>
  <si>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</si>
  <si>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</si>
  <si>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</si>
  <si>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</si>
  <si>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</si>
  <si>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</si>
  <si>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</si>
  <si>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</si>
  <si>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</si>
  <si>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</si>
  <si>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</si>
  <si>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</si>
  <si>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</si>
  <si>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</si>
  <si>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</si>
  <si>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</si>
  <si>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</si>
  <si>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</si>
  <si>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</si>
  <si>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</si>
  <si>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</si>
  <si>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</si>
  <si>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</si>
  <si>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</si>
  <si>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</si>
  <si>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</si>
  <si>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</si>
  <si>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</si>
  <si>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</si>
  <si>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</si>
  <si>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</si>
  <si>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</si>
  <si>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</si>
  <si>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</si>
  <si>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</si>
  <si>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</si>
  <si>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</si>
  <si>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</si>
  <si>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</si>
  <si>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</si>
  <si>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</si>
  <si>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</si>
  <si>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</si>
  <si>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</si>
  <si>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</si>
  <si>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</si>
  <si>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</si>
  <si>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</si>
  <si>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</si>
  <si>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</si>
  <si>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</si>
  <si>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</si>
  <si>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</si>
  <si>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</si>
  <si>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</si>
  <si>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</si>
  <si>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</si>
  <si>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</si>
  <si>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</si>
  <si>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</si>
  <si>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</si>
  <si>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</si>
  <si>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</si>
  <si>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</si>
  <si>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</si>
  <si>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</si>
  <si>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</si>
  <si>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</si>
  <si>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</si>
  <si>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</si>
  <si>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</si>
  <si>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</si>
  <si>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</si>
  <si>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</si>
  <si>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</si>
  <si>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</si>
  <si>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</si>
  <si>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</si>
  <si>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</si>
  <si>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</si>
  <si>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</si>
  <si>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</si>
  <si>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</si>
  <si>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</si>
  <si>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</si>
  <si>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</si>
  <si>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</si>
  <si>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</si>
  <si>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</si>
  <si>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</si>
  <si>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</si>
  <si>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</si>
  <si>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</si>
  <si>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</si>
  <si>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</si>
  <si>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</si>
  <si>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</si>
  <si>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</si>
  <si>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</si>
  <si>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</si>
  <si>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</si>
  <si>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</si>
  <si>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</si>
  <si>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</si>
  <si>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</si>
  <si>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</si>
  <si>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</si>
  <si>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</si>
  <si>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</si>
  <si>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</si>
  <si>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</si>
  <si>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</si>
  <si>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</si>
  <si>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</si>
  <si>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</si>
  <si>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</si>
  <si>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</si>
  <si>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</si>
  <si>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</si>
  <si>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</si>
  <si>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</si>
  <si>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</si>
  <si>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</si>
  <si>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</si>
  <si>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</si>
  <si>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</si>
  <si>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</si>
  <si>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</si>
  <si>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</si>
  <si>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</si>
  <si>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</si>
  <si>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</si>
  <si>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</si>
  <si>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</si>
  <si>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</si>
  <si>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</si>
  <si>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</si>
  <si>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</si>
  <si>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</si>
  <si>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</si>
  <si>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</si>
  <si>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</si>
  <si>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</si>
  <si>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</si>
  <si>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</si>
  <si>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</si>
  <si>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</si>
  <si>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</si>
  <si>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</si>
  <si>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</si>
  <si>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</si>
  <si>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</si>
  <si>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</si>
  <si>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</si>
  <si>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</si>
  <si>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</si>
  <si>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</si>
  <si>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</si>
  <si>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</si>
  <si>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</si>
  <si>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</si>
  <si>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</si>
  <si>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</si>
  <si>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</si>
  <si>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</si>
  <si>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</si>
  <si>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</si>
  <si>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</si>
  <si>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</si>
  <si>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</si>
  <si>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</si>
  <si>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</si>
  <si>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</si>
  <si>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</si>
  <si>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</si>
  <si>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</si>
  <si>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</si>
  <si>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</si>
  <si>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</si>
  <si>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</si>
  <si>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</si>
  <si>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</si>
  <si>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</si>
  <si>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</si>
  <si>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</si>
  <si>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</si>
  <si>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</si>
  <si>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</si>
  <si>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</si>
  <si>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</si>
  <si>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</si>
  <si>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</si>
  <si>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</si>
  <si>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</si>
  <si>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</si>
  <si>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</si>
  <si>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</si>
  <si>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</si>
  <si>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</si>
  <si>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</si>
  <si>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</si>
  <si>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</si>
  <si>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</si>
  <si>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</si>
  <si>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</si>
  <si>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</si>
  <si>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</si>
  <si>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</si>
  <si>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</si>
  <si>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</si>
  <si>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</si>
  <si>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</si>
  <si>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</si>
  <si>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</si>
  <si>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</si>
  <si>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</si>
  <si>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</si>
  <si>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</si>
  <si>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</si>
  <si>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</si>
  <si>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</si>
  <si>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</si>
  <si>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</si>
  <si>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</si>
  <si>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</si>
  <si>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</si>
  <si>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</si>
  <si>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</si>
  <si>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</si>
  <si>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</si>
  <si>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</si>
  <si>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</si>
  <si>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</si>
  <si>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</si>
  <si>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</si>
  <si>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</si>
  <si>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</si>
  <si>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</si>
  <si>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</si>
  <si>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</si>
  <si>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</si>
  <si>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</si>
  <si>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</si>
  <si>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</si>
  <si>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</si>
  <si>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</si>
  <si>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</si>
  <si>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</si>
  <si>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</si>
  <si>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</si>
  <si>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</si>
  <si>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</si>
  <si>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</si>
  <si>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</si>
  <si>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</si>
  <si>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</si>
  <si>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</si>
  <si>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</si>
  <si>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</si>
  <si>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</si>
  <si>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</si>
  <si>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</si>
  <si>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</si>
  <si>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</si>
  <si>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</si>
  <si>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</si>
  <si>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</si>
  <si>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</si>
  <si>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</si>
  <si>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</si>
  <si>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</si>
  <si>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</si>
  <si>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</si>
  <si>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</si>
  <si>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</si>
  <si>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</si>
  <si>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</si>
  <si>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</si>
  <si>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</si>
  <si>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</si>
  <si>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</si>
  <si>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</si>
  <si>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</si>
  <si>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</si>
  <si>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</si>
  <si>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</si>
  <si>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</si>
  <si>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</si>
  <si>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</si>
  <si>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</si>
  <si>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</si>
  <si>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</si>
  <si>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</si>
  <si>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</si>
  <si>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</si>
  <si>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</si>
  <si>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</si>
  <si>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</si>
  <si>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</si>
  <si>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</si>
  <si>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</si>
  <si>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</si>
  <si>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</si>
  <si>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</si>
  <si>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</si>
  <si>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</si>
  <si>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</si>
  <si>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</si>
  <si>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</si>
  <si>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</si>
  <si>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</si>
  <si>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</si>
  <si>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</si>
  <si>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</si>
  <si>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</si>
  <si>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</si>
  <si>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</si>
  <si>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</si>
  <si>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</si>
  <si>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</si>
  <si>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</si>
  <si>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</si>
  <si>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</si>
  <si>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</si>
  <si>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</si>
  <si>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</si>
  <si>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</si>
  <si>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</si>
  <si>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</si>
  <si>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</si>
  <si>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</si>
  <si>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</si>
  <si>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</si>
  <si>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</si>
  <si>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</si>
  <si>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</si>
  <si>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</si>
  <si>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</si>
  <si>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</si>
  <si>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</si>
  <si>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</si>
  <si>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</si>
  <si>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</si>
  <si>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</si>
  <si>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</si>
  <si>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</si>
  <si>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</si>
  <si>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</si>
  <si>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</si>
  <si>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</si>
  <si>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</si>
  <si>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</si>
  <si>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</si>
  <si>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</si>
  <si>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</si>
  <si>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</si>
  <si>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</si>
  <si>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</si>
  <si>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</si>
  <si>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</si>
  <si>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</si>
  <si>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</si>
  <si>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</si>
  <si>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</si>
  <si>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</si>
  <si>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</si>
  <si>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</si>
  <si>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</si>
  <si>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</si>
  <si>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</si>
  <si>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</si>
  <si>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</si>
  <si>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</si>
  <si>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</si>
  <si>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</si>
  <si>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</si>
  <si>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</si>
  <si>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</si>
  <si>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</si>
  <si>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</si>
  <si>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</si>
  <si>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</si>
  <si>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</si>
  <si>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</si>
  <si>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</si>
  <si>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</si>
  <si>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</si>
  <si>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</si>
  <si>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</si>
  <si>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</si>
  <si>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</si>
  <si>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</si>
  <si>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</si>
  <si>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</si>
  <si>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</si>
  <si>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</si>
  <si>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</si>
  <si>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</si>
  <si>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</si>
  <si>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</si>
  <si>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</si>
  <si>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</si>
  <si>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</si>
  <si>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</si>
  <si>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</si>
  <si>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</si>
  <si>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</si>
  <si>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</si>
  <si>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</si>
  <si>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</si>
  <si>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</si>
  <si>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</si>
  <si>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</si>
  <si>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</si>
  <si>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</si>
  <si>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</si>
  <si>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</si>
  <si>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</si>
  <si>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</si>
  <si>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</si>
  <si>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</si>
  <si>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</si>
  <si>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</si>
  <si>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</si>
  <si>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</si>
  <si>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</si>
  <si>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</si>
  <si>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</si>
  <si>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</si>
  <si>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</si>
  <si>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</si>
  <si>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</si>
  <si>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</si>
  <si>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</si>
  <si>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</si>
  <si>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</si>
  <si>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</si>
  <si>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</si>
  <si>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</si>
  <si>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</si>
  <si>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</si>
  <si>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</si>
  <si>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</si>
  <si>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</si>
  <si>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</si>
  <si>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</si>
  <si>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</si>
  <si>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</si>
  <si>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</si>
  <si>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</si>
  <si>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</si>
  <si>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</si>
  <si>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</si>
  <si>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</si>
  <si>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</si>
  <si>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</si>
  <si>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</si>
  <si>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</si>
  <si>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</si>
  <si>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</si>
  <si>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</si>
  <si>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</si>
  <si>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</si>
  <si>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</si>
  <si>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</si>
  <si>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</si>
  <si>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</si>
  <si>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</si>
  <si>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</si>
  <si>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</si>
  <si>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</si>
  <si>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</si>
  <si>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</si>
  <si>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</si>
  <si>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</si>
  <si>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</si>
  <si>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</si>
  <si>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</si>
  <si>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</si>
  <si>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</si>
  <si>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</si>
  <si>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</si>
  <si>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</si>
  <si>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</si>
  <si>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</si>
  <si>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</si>
  <si>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</si>
  <si>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</si>
  <si>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</si>
  <si>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</si>
  <si>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</si>
  <si>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</si>
  <si>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</si>
  <si>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</si>
  <si>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</si>
  <si>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</si>
  <si>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</si>
  <si>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</si>
  <si>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</si>
  <si>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</si>
  <si>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</si>
  <si>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</si>
  <si>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</si>
  <si>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</si>
  <si>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</si>
  <si>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</si>
  <si>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</si>
  <si>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</si>
  <si>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</si>
  <si>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</si>
  <si>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</si>
  <si>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</si>
  <si>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</si>
  <si>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</si>
  <si>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</si>
  <si>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</si>
  <si>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</si>
  <si>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</si>
  <si>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</si>
  <si>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</si>
  <si>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</si>
  <si>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</si>
  <si>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</si>
  <si>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</si>
  <si>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</si>
  <si>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</si>
  <si>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</si>
  <si>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</si>
  <si>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</si>
  <si>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</si>
  <si>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</si>
  <si>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</si>
  <si>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</si>
  <si>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</si>
  <si>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</si>
  <si>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</si>
  <si>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</si>
  <si>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</si>
  <si>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</si>
  <si>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</si>
  <si>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</si>
  <si>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</si>
  <si>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</si>
  <si>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</si>
  <si>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</si>
  <si>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</si>
  <si>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</si>
  <si>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</si>
  <si>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</si>
  <si>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</si>
  <si>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</si>
  <si>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</si>
  <si>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</si>
  <si>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</si>
  <si>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</si>
  <si>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</si>
  <si>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</si>
  <si>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</si>
  <si>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</si>
  <si>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</si>
  <si>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</si>
  <si>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</si>
  <si>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</si>
  <si>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</si>
  <si>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</si>
  <si>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</si>
  <si>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</si>
  <si>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</si>
  <si>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</si>
  <si>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</si>
  <si>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</si>
  <si>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</si>
  <si>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</si>
  <si>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</si>
  <si>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</si>
  <si>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</si>
  <si>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</si>
  <si>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</si>
  <si>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</si>
  <si>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</si>
  <si>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</si>
  <si>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</si>
  <si>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</si>
  <si>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</si>
  <si>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</si>
  <si>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</si>
  <si>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</si>
  <si>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</si>
  <si>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</si>
  <si>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</si>
  <si>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</si>
  <si>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</si>
  <si>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</si>
  <si>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</si>
  <si>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</si>
  <si>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</si>
  <si>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</si>
  <si>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</si>
  <si>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</si>
  <si>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</si>
  <si>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</si>
  <si>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</si>
  <si>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</si>
  <si>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</si>
  <si>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</si>
  <si>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</si>
  <si>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</si>
  <si>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</si>
  <si>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</si>
  <si>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</si>
  <si>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</si>
  <si>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</si>
  <si>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</si>
  <si>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</si>
  <si>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</si>
  <si>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</si>
  <si>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</si>
  <si>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</si>
  <si>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</si>
  <si>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</si>
  <si>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</si>
  <si>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</si>
  <si>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</si>
  <si>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</si>
  <si>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</si>
  <si>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</si>
  <si>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</si>
  <si>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</si>
  <si>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</si>
  <si>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</si>
  <si>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</si>
  <si>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</si>
  <si>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</si>
  <si>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</si>
  <si>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</si>
  <si>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</si>
  <si>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</si>
  <si>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</si>
  <si>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</si>
  <si>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</si>
  <si>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</si>
  <si>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</si>
  <si>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</si>
  <si>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</si>
  <si>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</si>
  <si>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</si>
  <si>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</si>
  <si>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</si>
  <si>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</si>
  <si>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</si>
  <si>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</si>
  <si>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</si>
  <si>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</si>
  <si>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</si>
  <si>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</si>
  <si>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</si>
  <si>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</si>
  <si>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</si>
  <si>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</si>
  <si>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</si>
  <si>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</si>
  <si>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</si>
  <si>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</si>
  <si>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</si>
  <si>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</si>
  <si>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</si>
  <si>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</si>
  <si>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</si>
  <si>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</si>
  <si>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</si>
  <si>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</si>
  <si>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</si>
  <si>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</si>
  <si>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</si>
  <si>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</si>
  <si>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</si>
  <si>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</si>
  <si>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</si>
  <si>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</si>
  <si>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</si>
  <si>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</si>
  <si>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</si>
  <si>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</si>
  <si>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</si>
  <si>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</si>
  <si>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</si>
  <si>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</si>
  <si>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</si>
  <si>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</si>
  <si>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</si>
  <si>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</si>
  <si>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</si>
  <si>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</si>
  <si>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</si>
  <si>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</si>
  <si>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</si>
  <si>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</si>
  <si>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</si>
  <si>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</si>
  <si>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</si>
  <si>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</si>
  <si>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</si>
  <si>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</si>
  <si>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</si>
  <si>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</si>
  <si>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</si>
  <si>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</si>
  <si>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</si>
  <si>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</si>
  <si>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</si>
  <si>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</si>
  <si>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</si>
  <si>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</si>
  <si>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</si>
  <si>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</si>
  <si>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</si>
  <si>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</si>
  <si>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</si>
  <si>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</si>
  <si>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</si>
  <si>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</si>
  <si>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</si>
  <si>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</si>
  <si>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</si>
  <si>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</si>
  <si>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</si>
  <si>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</si>
  <si>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</si>
  <si>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</si>
  <si>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</si>
  <si>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</si>
  <si>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</si>
  <si>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</si>
  <si>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</si>
  <si>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</si>
  <si>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</si>
  <si>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</si>
  <si>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</si>
  <si>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</si>
  <si>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</si>
  <si>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</si>
  <si>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</si>
  <si>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</si>
  <si>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</si>
  <si>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</si>
  <si>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</si>
  <si>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</si>
  <si>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</si>
  <si>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</si>
  <si>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</si>
  <si>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</si>
  <si>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</si>
  <si>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</si>
  <si>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</si>
  <si>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</si>
  <si>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</si>
  <si>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</si>
  <si>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</si>
  <si>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</si>
  <si>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</si>
  <si>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</si>
  <si>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</si>
  <si>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</si>
  <si>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</si>
  <si>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</si>
  <si>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</si>
  <si>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</si>
  <si>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</si>
  <si>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</si>
  <si>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</si>
  <si>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</si>
  <si>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</si>
  <si>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</si>
  <si>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</si>
  <si>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</si>
  <si>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</si>
  <si>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</si>
  <si>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</si>
  <si>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</si>
  <si>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</si>
  <si>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</si>
  <si>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</si>
  <si>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</si>
  <si>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</si>
  <si>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</si>
  <si>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</si>
  <si>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</si>
  <si>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</si>
  <si>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</si>
  <si>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</si>
  <si>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</si>
  <si>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</si>
  <si>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</si>
  <si>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</si>
  <si>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</si>
  <si>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</si>
  <si>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</si>
  <si>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</si>
  <si>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</si>
  <si>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</si>
  <si>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</si>
  <si>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</si>
  <si>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</si>
  <si>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</si>
  <si>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</si>
  <si>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</si>
  <si>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</si>
  <si>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</si>
  <si>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</si>
  <si>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</si>
  <si>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</si>
  <si>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</si>
  <si>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</si>
  <si>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</si>
  <si>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</si>
  <si>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</si>
  <si>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</si>
  <si>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</si>
  <si>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</si>
  <si>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</si>
  <si>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</si>
  <si>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</si>
  <si>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</si>
  <si>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</si>
  <si>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</si>
  <si>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</si>
  <si>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</si>
  <si>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</si>
  <si>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</si>
  <si>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</si>
  <si>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</si>
  <si>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</si>
  <si>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</si>
  <si>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</si>
  <si>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</si>
  <si>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</si>
  <si>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</si>
  <si>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</si>
  <si>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</si>
  <si>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</si>
  <si>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</si>
  <si>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</si>
  <si>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</si>
  <si>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</si>
  <si>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</si>
  <si>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</si>
  <si>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</si>
  <si>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</si>
  <si>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</si>
  <si>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</si>
  <si>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</si>
  <si>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</si>
  <si>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</si>
  <si>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</si>
  <si>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</si>
  <si>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</si>
  <si>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</si>
  <si>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</si>
  <si>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</si>
  <si>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</si>
  <si>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</si>
  <si>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</si>
  <si>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</si>
  <si>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</si>
  <si>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</si>
  <si>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</si>
  <si>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</si>
  <si>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</si>
  <si>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</si>
  <si>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</si>
  <si>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</si>
  <si>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</si>
  <si>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</si>
  <si>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</si>
  <si>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</si>
  <si>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</si>
  <si>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</si>
  <si>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</si>
  <si>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</si>
  <si>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</si>
  <si>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</si>
  <si>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</si>
  <si>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</si>
  <si>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</si>
  <si>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</si>
  <si>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</si>
  <si>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</si>
  <si>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</si>
  <si>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</si>
  <si>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</si>
  <si>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</si>
  <si>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</si>
  <si>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</si>
  <si>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</si>
  <si>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</si>
  <si>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</si>
  <si>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</si>
  <si>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</si>
  <si>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</si>
  <si>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</si>
  <si>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</si>
  <si>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</si>
  <si>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</si>
  <si>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</si>
  <si>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</si>
  <si>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</si>
  <si>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</si>
  <si>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</si>
  <si>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</si>
  <si>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</si>
  <si>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</si>
  <si>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</si>
  <si>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</si>
  <si>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</si>
  <si>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</si>
  <si>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</si>
  <si>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</si>
  <si>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</si>
  <si>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</si>
  <si>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</si>
  <si>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</si>
  <si>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</si>
  <si>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</si>
  <si>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</si>
  <si>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</si>
  <si>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</si>
  <si>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</si>
  <si>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</si>
  <si>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</si>
  <si>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</si>
  <si>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</si>
  <si>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</si>
  <si>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</si>
  <si>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</si>
  <si>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</si>
  <si>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</si>
  <si>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</si>
  <si>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</si>
  <si>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</si>
  <si>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</si>
  <si>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</si>
  <si>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</si>
  <si>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</si>
  <si>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</si>
  <si>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</si>
  <si>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</si>
  <si>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</si>
  <si>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</si>
  <si>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</si>
  <si>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</si>
  <si>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</si>
  <si>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</si>
  <si>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</si>
  <si>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</si>
  <si>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</si>
  <si>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</si>
  <si>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</si>
  <si>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</si>
  <si>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</si>
  <si>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</si>
  <si>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</si>
  <si>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</si>
  <si>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</si>
  <si>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</si>
  <si>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</si>
  <si>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</si>
  <si>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</si>
  <si>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</si>
  <si>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</si>
  <si>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</si>
  <si>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</si>
  <si>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</si>
  <si>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</si>
  <si>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</si>
  <si>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</si>
  <si>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</si>
  <si>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</si>
  <si>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</si>
  <si>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</si>
  <si>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</si>
  <si>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</si>
  <si>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</si>
  <si>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</si>
  <si>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</si>
  <si>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</si>
  <si>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</si>
  <si>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</si>
  <si>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</si>
  <si>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</si>
  <si>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</si>
  <si>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</si>
  <si>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</si>
  <si>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</si>
  <si>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</si>
  <si>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</si>
  <si>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</si>
  <si>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</si>
  <si>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</si>
  <si>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</si>
  <si>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</si>
  <si>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</si>
  <si>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</si>
  <si>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</si>
  <si>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</si>
  <si>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</si>
  <si>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</si>
  <si>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</si>
  <si>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</si>
  <si>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</si>
  <si>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</si>
  <si>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</si>
  <si>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</si>
  <si>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</si>
  <si>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</si>
  <si>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</si>
  <si>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</si>
  <si>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</si>
  <si>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</si>
  <si>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</si>
  <si>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</si>
  <si>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</si>
  <si>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</si>
  <si>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</si>
  <si>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</si>
  <si>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</si>
  <si>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</si>
  <si>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</si>
  <si>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</si>
  <si>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</si>
  <si>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</si>
  <si>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</si>
  <si>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</si>
  <si>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</si>
  <si>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</si>
  <si>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</si>
  <si>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</si>
  <si>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</si>
  <si>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</si>
  <si>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</si>
  <si>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</si>
  <si>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</si>
  <si>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</si>
  <si>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</si>
  <si>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</si>
  <si>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</si>
  <si>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</si>
  <si>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</si>
  <si>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</si>
  <si>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</si>
  <si>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</si>
  <si>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</si>
  <si>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</si>
  <si>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</si>
  <si>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</si>
  <si>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</si>
  <si>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</si>
  <si>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</si>
  <si>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</si>
  <si>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</si>
  <si>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</si>
  <si>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</si>
  <si>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</si>
  <si>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</si>
  <si>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</si>
  <si>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</si>
  <si>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</si>
  <si>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</si>
  <si>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</si>
  <si>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</si>
  <si>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</si>
  <si>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</si>
  <si>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</si>
  <si>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</si>
  <si>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</si>
  <si>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</si>
  <si>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</si>
  <si>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</si>
  <si>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</si>
  <si>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</si>
  <si>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</si>
  <si>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</si>
  <si>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</si>
  <si>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</si>
  <si>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</si>
  <si>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</si>
  <si>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</si>
  <si>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</si>
  <si>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</si>
  <si>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</si>
  <si>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</si>
  <si>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</si>
  <si>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</si>
  <si>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</si>
  <si>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</si>
  <si>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</si>
  <si>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</si>
  <si>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</si>
  <si>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</si>
  <si>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</si>
  <si>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</si>
  <si>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</si>
  <si>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</si>
  <si>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</si>
  <si>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</si>
  <si>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</si>
  <si>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</si>
  <si>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</si>
  <si>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</si>
  <si>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</si>
  <si>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</si>
  <si>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</si>
  <si>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</si>
  <si>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</si>
  <si>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</si>
  <si>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</si>
  <si>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</si>
  <si>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</si>
  <si>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</si>
  <si>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</si>
  <si>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</si>
  <si>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</si>
  <si>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</si>
  <si>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</si>
  <si>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</si>
  <si>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</si>
  <si>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</si>
  <si>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</si>
  <si>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</si>
  <si>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</si>
  <si>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</si>
  <si>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</si>
  <si>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</si>
  <si>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</si>
  <si>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</si>
  <si>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</si>
  <si>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</si>
  <si>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</si>
  <si>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</si>
  <si>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</si>
  <si>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</si>
  <si>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</si>
  <si>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</si>
  <si>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</si>
  <si>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</si>
  <si>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</si>
  <si>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</si>
  <si>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</si>
  <si>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</si>
  <si>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</si>
  <si>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</si>
  <si>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</si>
  <si>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</si>
  <si>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</si>
  <si>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</si>
  <si>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</si>
  <si>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</si>
  <si>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</si>
  <si>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</si>
  <si>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</si>
  <si>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</si>
  <si>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</si>
  <si>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</si>
  <si>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</si>
  <si>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</si>
  <si>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</si>
  <si>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</si>
  <si>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</si>
  <si>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</si>
  <si>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</si>
  <si>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</si>
  <si>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</si>
  <si>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</si>
  <si>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</si>
  <si>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</si>
  <si>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</si>
  <si>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</si>
  <si>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</si>
  <si>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</si>
  <si>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</si>
  <si>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</si>
  <si>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</si>
  <si>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</si>
  <si>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</si>
  <si>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</si>
  <si>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</si>
  <si>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</si>
  <si>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</si>
  <si>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</si>
  <si>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</si>
  <si>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</si>
  <si>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</si>
  <si>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</si>
  <si>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</si>
  <si>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</si>
  <si>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</si>
  <si>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</si>
  <si>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</si>
  <si>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</si>
  <si>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</si>
  <si>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</si>
  <si>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</si>
  <si>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</si>
  <si>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</si>
  <si>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</si>
  <si>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</si>
  <si>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</si>
  <si>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</si>
  <si>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</si>
  <si>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</si>
  <si>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</si>
  <si>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</si>
  <si>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</si>
  <si>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</si>
  <si>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</si>
  <si>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</si>
  <si>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</si>
  <si>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</si>
  <si>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</si>
  <si>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</si>
  <si>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</si>
  <si>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</si>
  <si>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</si>
  <si>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</si>
  <si>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</si>
  <si>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</si>
  <si>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</si>
  <si>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</si>
  <si>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</si>
  <si>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</si>
  <si>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</si>
  <si>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</si>
  <si>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</si>
  <si>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</si>
  <si>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</si>
  <si>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</si>
  <si>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</si>
  <si>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</si>
  <si>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</si>
  <si>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</si>
  <si>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</si>
  <si>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</si>
  <si>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</si>
  <si>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</si>
  <si>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</si>
  <si>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</si>
  <si>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</si>
  <si>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</si>
  <si>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</si>
  <si>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</si>
  <si>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</si>
  <si>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</si>
  <si>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</si>
  <si>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</si>
  <si>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</si>
  <si>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</si>
  <si>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</si>
  <si>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</si>
  <si>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</si>
  <si>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</si>
  <si>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</si>
  <si>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</si>
  <si>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</si>
  <si>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</si>
  <si>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</si>
  <si>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</si>
  <si>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</si>
  <si>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</si>
  <si>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</si>
  <si>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</si>
  <si>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</si>
  <si>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</si>
  <si>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</si>
  <si>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</si>
  <si>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</si>
  <si>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</si>
  <si>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</si>
  <si>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</si>
  <si>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</si>
  <si>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</si>
  <si>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</si>
  <si>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</si>
  <si>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</si>
  <si>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</si>
  <si>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</si>
  <si>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</si>
  <si>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</si>
  <si>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</si>
  <si>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</si>
  <si>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</si>
  <si>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</si>
  <si>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</si>
  <si>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</si>
  <si>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</si>
  <si>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</si>
  <si>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</si>
  <si>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</si>
  <si>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</si>
  <si>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</si>
  <si>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</si>
  <si>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</si>
  <si>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</si>
  <si>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</si>
  <si>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</si>
  <si>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</si>
  <si>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</si>
  <si>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</si>
  <si>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</si>
  <si>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</si>
  <si>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</si>
  <si>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</si>
  <si>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</si>
  <si>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</si>
  <si>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</si>
  <si>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</si>
  <si>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</si>
  <si>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</si>
  <si>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</si>
  <si>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</si>
  <si>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</si>
  <si>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</si>
  <si>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</si>
  <si>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</si>
  <si>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</si>
  <si>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</si>
  <si>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</si>
  <si>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</si>
  <si>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</si>
  <si>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</si>
  <si>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</si>
  <si>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</si>
  <si>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</si>
  <si>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</si>
  <si>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</si>
  <si>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</si>
  <si>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</si>
  <si>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</si>
  <si>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</si>
  <si>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</si>
  <si>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</si>
  <si>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</si>
  <si>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</si>
  <si>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</si>
  <si>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</si>
  <si>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</si>
  <si>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</si>
  <si>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</si>
  <si>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</si>
  <si>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</si>
  <si>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</si>
  <si>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</si>
  <si>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</si>
  <si>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</si>
  <si>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</si>
  <si>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</si>
  <si>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</si>
  <si>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</si>
  <si>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</si>
  <si>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</si>
  <si>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</si>
  <si>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</si>
  <si>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</si>
  <si>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</si>
  <si>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</si>
  <si>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</si>
  <si>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</si>
  <si>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</si>
  <si>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</si>
  <si>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</si>
  <si>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</si>
  <si>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</si>
  <si>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</si>
  <si>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</si>
  <si>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</si>
  <si>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</si>
  <si>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</si>
  <si>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</si>
  <si>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</si>
  <si>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</si>
  <si>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</si>
  <si>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</si>
  <si>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</si>
  <si>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</si>
  <si>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</si>
  <si>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</si>
  <si>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</si>
  <si>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</si>
  <si>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</si>
  <si>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</si>
  <si>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</si>
  <si>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</si>
  <si>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</si>
  <si>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</si>
  <si>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</si>
  <si>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</si>
  <si>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</si>
  <si>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</si>
  <si>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</si>
  <si>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</si>
  <si>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</si>
  <si>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</si>
  <si>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</si>
  <si>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</si>
  <si>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</si>
  <si>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</si>
  <si>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</si>
  <si>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</si>
  <si>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</si>
  <si>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</si>
  <si>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</si>
  <si>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</si>
  <si>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</si>
  <si>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</si>
  <si>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</si>
  <si>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</si>
  <si>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</si>
  <si>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</si>
  <si>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</si>
  <si>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</si>
  <si>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</si>
  <si>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</si>
  <si>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</si>
  <si>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</si>
  <si>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</si>
  <si>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</si>
  <si>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</si>
  <si>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</si>
  <si>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</si>
  <si>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</si>
  <si>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</si>
  <si>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</si>
  <si>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</si>
  <si>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</si>
  <si>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</si>
  <si>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</si>
  <si>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</si>
  <si>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</si>
  <si>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</si>
  <si>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</si>
  <si>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</si>
  <si>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</si>
  <si>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</si>
  <si>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</si>
  <si>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</si>
  <si>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</si>
  <si>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</si>
  <si>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</si>
  <si>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</si>
  <si>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</si>
  <si>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</si>
  <si>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</si>
  <si>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</si>
  <si>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</si>
  <si>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</si>
  <si>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</si>
  <si>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</si>
  <si>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</si>
  <si>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</si>
  <si>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</si>
  <si>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</si>
  <si>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</si>
  <si>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</si>
  <si>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</si>
  <si>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</si>
  <si>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</si>
  <si>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</si>
  <si>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</si>
  <si>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</si>
  <si>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</si>
  <si>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</si>
  <si>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</si>
  <si>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</si>
  <si>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</si>
  <si>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</si>
  <si>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</si>
  <si>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</si>
  <si>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</si>
  <si>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</si>
  <si>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</si>
  <si>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</si>
  <si>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</si>
  <si>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</si>
  <si>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</si>
  <si>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</si>
  <si>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</si>
  <si>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</si>
  <si>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</si>
  <si>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</si>
  <si>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</si>
  <si>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</si>
  <si>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</si>
  <si>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</si>
  <si>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</si>
  <si>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</si>
  <si>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</si>
  <si>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</si>
  <si>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</si>
  <si>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</si>
  <si>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</si>
  <si>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</si>
  <si>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</si>
  <si>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</si>
  <si>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</si>
  <si>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</si>
  <si>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</si>
  <si>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</si>
  <si>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</si>
  <si>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</si>
  <si>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</si>
  <si>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</si>
  <si>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</si>
  <si>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</si>
  <si>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</si>
  <si>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</si>
  <si>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</si>
  <si>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</si>
  <si>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</si>
  <si>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</si>
  <si>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</si>
  <si>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</si>
  <si>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</si>
  <si>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</si>
  <si>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</si>
  <si>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</si>
  <si>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</si>
  <si>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</si>
  <si>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</si>
  <si>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</si>
  <si>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</si>
  <si>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</si>
  <si>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</si>
  <si>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</si>
  <si>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</si>
  <si>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</si>
  <si>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</si>
  <si>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</si>
  <si>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</si>
  <si>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</si>
  <si>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</si>
  <si>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</si>
  <si>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</si>
  <si>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</si>
  <si>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</si>
  <si>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</si>
  <si>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</si>
  <si>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</si>
  <si>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</si>
  <si>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</si>
  <si>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</si>
  <si>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</si>
  <si>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</si>
  <si>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</si>
  <si>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</si>
  <si>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</si>
  <si>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</si>
  <si>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</si>
  <si>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</si>
  <si>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</si>
  <si>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</si>
  <si>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</si>
  <si>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</si>
  <si>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</si>
  <si>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</si>
  <si>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</si>
  <si>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</si>
  <si>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</si>
  <si>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</si>
  <si>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</si>
  <si>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</si>
  <si>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</si>
  <si>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</si>
  <si>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</si>
  <si>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</si>
  <si>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</si>
  <si>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</si>
  <si>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</si>
  <si>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</si>
  <si>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</si>
  <si>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</si>
  <si>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</si>
  <si>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</si>
  <si>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</si>
  <si>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</si>
  <si>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</si>
  <si>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</si>
  <si>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</si>
  <si>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</si>
  <si>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</si>
  <si>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</si>
  <si>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</si>
  <si>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</si>
  <si>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</si>
  <si>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</si>
  <si>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</si>
  <si>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</si>
  <si>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</si>
  <si>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</si>
  <si>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</si>
  <si>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</si>
  <si>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</si>
  <si>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</si>
  <si>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</si>
  <si>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</si>
  <si>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</si>
  <si>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</si>
  <si>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</si>
  <si>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</si>
  <si>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</si>
  <si>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</si>
  <si>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</si>
  <si>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</si>
  <si>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</si>
  <si>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</si>
  <si>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</si>
  <si>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</si>
  <si>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</si>
  <si>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</si>
  <si>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</si>
  <si>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</si>
  <si>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</si>
  <si>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</si>
  <si>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</si>
  <si>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</si>
  <si>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</si>
  <si>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</si>
  <si>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</si>
  <si>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</si>
  <si>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</si>
  <si>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</si>
  <si>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</si>
  <si>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</si>
  <si>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</si>
  <si>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</si>
  <si>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</si>
  <si>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</si>
  <si>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</si>
  <si>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</si>
  <si>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</si>
  <si>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</si>
  <si>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</si>
  <si>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</si>
  <si>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</si>
  <si>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</si>
  <si>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</si>
  <si>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</si>
  <si>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</si>
  <si>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</si>
  <si>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</si>
  <si>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</si>
  <si>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</si>
  <si>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</si>
  <si>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</si>
  <si>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</si>
  <si>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</si>
  <si>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</si>
  <si>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</si>
  <si>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</si>
  <si>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</si>
  <si>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</si>
  <si>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</si>
  <si>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</si>
  <si>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</si>
  <si>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</si>
  <si>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</si>
  <si>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</si>
  <si>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</si>
  <si>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</si>
  <si>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</si>
  <si>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</si>
  <si>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</si>
  <si>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</si>
  <si>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</si>
  <si>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</si>
  <si>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</si>
  <si>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</si>
  <si>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</si>
  <si>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</si>
  <si>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</si>
  <si>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</si>
  <si>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</si>
  <si>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</si>
  <si>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</si>
  <si>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</si>
  <si>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</si>
  <si>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</si>
  <si>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</si>
  <si>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</si>
  <si>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</si>
  <si>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</si>
  <si>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</si>
  <si>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</si>
  <si>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</si>
  <si>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</si>
  <si>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</si>
  <si>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</si>
  <si>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</si>
  <si>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</si>
  <si>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</si>
  <si>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</si>
  <si>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</si>
  <si>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</si>
  <si>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</si>
  <si>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</si>
  <si>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</si>
  <si>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</si>
  <si>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</si>
  <si>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</si>
  <si>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</si>
  <si>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</si>
  <si>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</si>
  <si>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</si>
  <si>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</si>
  <si>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</si>
  <si>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</si>
  <si>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</si>
  <si>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</si>
  <si>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</si>
  <si>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</si>
  <si>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</si>
  <si>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</si>
  <si>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</si>
  <si>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</si>
  <si>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</si>
  <si>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</si>
  <si>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</si>
  <si>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</si>
  <si>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</si>
  <si>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</si>
  <si>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</si>
  <si>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</si>
  <si>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</si>
  <si>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</si>
  <si>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</si>
  <si>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</si>
  <si>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</si>
  <si>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</si>
  <si>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</si>
  <si>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</si>
  <si>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</si>
  <si>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</si>
  <si>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</si>
  <si>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</si>
  <si>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</si>
  <si>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</si>
  <si>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</si>
  <si>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</si>
  <si>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</si>
  <si>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</si>
  <si>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</si>
  <si>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</si>
  <si>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</si>
  <si>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</si>
  <si>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</si>
  <si>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</si>
  <si>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</si>
  <si>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</si>
  <si>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</si>
  <si>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</si>
  <si>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</si>
  <si>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</si>
  <si>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</si>
  <si>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</si>
  <si>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</si>
  <si>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</si>
  <si>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</si>
  <si>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</si>
  <si>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</si>
  <si>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</si>
  <si>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</si>
  <si>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</si>
  <si>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</si>
  <si>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</si>
  <si>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</si>
  <si>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</si>
  <si>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</si>
  <si>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</si>
  <si>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</si>
  <si>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</si>
  <si>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</si>
  <si>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</si>
  <si>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</si>
  <si>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</si>
  <si>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</si>
  <si>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</si>
  <si>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</si>
  <si>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</si>
  <si>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</si>
  <si>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</si>
  <si>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</si>
  <si>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</si>
  <si>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</si>
  <si>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</si>
  <si>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</si>
  <si>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</si>
  <si>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</si>
  <si>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</si>
  <si>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</si>
  <si>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</si>
  <si>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</si>
  <si>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</si>
  <si>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</si>
  <si>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</si>
  <si>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</si>
  <si>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</si>
  <si>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</si>
  <si>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</si>
  <si>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</si>
  <si>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</si>
  <si>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</si>
  <si>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</si>
  <si>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</si>
  <si>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</si>
  <si>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</si>
  <si>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</si>
  <si>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</si>
  <si>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</si>
  <si>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</si>
  <si>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</si>
  <si>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</si>
  <si>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</si>
  <si>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</si>
  <si>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</si>
  <si>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</si>
  <si>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</si>
  <si>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</si>
  <si>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</si>
  <si>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</si>
  <si>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</si>
  <si>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</si>
  <si>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</si>
  <si>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</si>
  <si>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</si>
  <si>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</si>
  <si>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</si>
  <si>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</si>
  <si>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</si>
  <si>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</si>
  <si>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</si>
  <si>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</si>
  <si>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</si>
  <si>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</si>
  <si>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</si>
  <si>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</si>
  <si>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</si>
  <si>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</si>
  <si>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</si>
  <si>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</si>
  <si>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</si>
  <si>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</si>
  <si>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</si>
  <si>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</si>
  <si>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</si>
  <si>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</si>
  <si>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</si>
  <si>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</si>
  <si>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</si>
  <si>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</si>
  <si>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</si>
  <si>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</si>
  <si>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</si>
  <si>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</si>
  <si>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</si>
  <si>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</si>
  <si>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</si>
  <si>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</si>
  <si>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</si>
  <si>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</si>
  <si>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</si>
  <si>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</si>
  <si>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</si>
  <si>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</si>
  <si>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</si>
  <si>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</si>
  <si>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</si>
  <si>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</si>
  <si>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</si>
  <si>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</si>
  <si>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</si>
  <si>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</si>
  <si>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</si>
  <si>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</si>
  <si>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</si>
  <si>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</si>
  <si>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</si>
  <si>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</si>
  <si>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</si>
  <si>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</si>
  <si>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</si>
  <si>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</si>
  <si>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</si>
  <si>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</si>
  <si>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</si>
  <si>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</si>
  <si>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</si>
  <si>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</si>
  <si>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</si>
  <si>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</si>
  <si>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</si>
  <si>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</si>
  <si>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</si>
  <si>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</si>
  <si>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</si>
  <si>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</si>
  <si>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</si>
  <si>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</si>
  <si>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</si>
  <si>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</si>
  <si>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</si>
  <si>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</si>
  <si>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</si>
  <si>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</si>
  <si>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</si>
  <si>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</si>
  <si>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</si>
  <si>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</si>
  <si>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</si>
  <si>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</si>
  <si>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</si>
  <si>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</si>
  <si>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</si>
  <si>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</si>
  <si>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</si>
  <si>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</si>
  <si>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</si>
  <si>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</si>
  <si>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</si>
  <si>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</si>
  <si>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</si>
  <si>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</si>
  <si>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</si>
  <si>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</si>
  <si>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</si>
  <si>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</si>
  <si>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</si>
  <si>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</si>
  <si>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</si>
  <si>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</si>
  <si>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</si>
  <si>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</si>
  <si>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</si>
  <si>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</si>
  <si>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</si>
  <si>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</si>
  <si>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</si>
  <si>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</si>
  <si>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</si>
  <si>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</si>
  <si>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</si>
  <si>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</si>
  <si>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</si>
  <si>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</si>
  <si>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</si>
  <si>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</si>
  <si>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</si>
  <si>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</si>
  <si>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</si>
  <si>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</si>
  <si>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</si>
  <si>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</si>
  <si>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</si>
  <si>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</si>
  <si>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</si>
  <si>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</si>
  <si>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</si>
  <si>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</si>
  <si>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</si>
  <si>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</si>
  <si>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</si>
  <si>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</si>
  <si>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</si>
  <si>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</si>
  <si>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</si>
  <si>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</si>
  <si>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</si>
  <si>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</si>
  <si>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</si>
  <si>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</si>
  <si>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</si>
  <si>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</si>
  <si>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</si>
  <si>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</si>
  <si>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</si>
  <si>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</si>
  <si>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</si>
  <si>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</si>
  <si>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</si>
  <si>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</si>
  <si>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</si>
  <si>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</si>
  <si>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</si>
  <si>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</si>
  <si>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</si>
  <si>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</si>
  <si>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</si>
  <si>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</si>
  <si>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</si>
  <si>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</si>
  <si>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</si>
  <si>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</si>
  <si>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</si>
  <si>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</si>
  <si>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</si>
  <si>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</si>
  <si>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</si>
  <si>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</si>
  <si>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</si>
  <si>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</si>
  <si>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</si>
  <si>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</si>
  <si>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</si>
  <si>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</si>
  <si>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</si>
  <si>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</si>
  <si>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</si>
  <si>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</si>
  <si>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</si>
  <si>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</si>
  <si>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</si>
  <si>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</si>
  <si>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</si>
  <si>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</si>
  <si>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</si>
  <si>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</si>
  <si>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</si>
  <si>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</si>
  <si>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</si>
  <si>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</si>
  <si>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</si>
  <si>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</si>
  <si>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</si>
  <si>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</si>
  <si>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</si>
  <si>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</si>
  <si>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</si>
  <si>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</si>
  <si>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</si>
  <si>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</si>
  <si>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</si>
  <si>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</si>
  <si>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</si>
  <si>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</si>
  <si>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</si>
  <si>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</si>
  <si>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</si>
  <si>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</si>
  <si>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</si>
  <si>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</si>
  <si>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</si>
  <si>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</si>
  <si>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</si>
  <si>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</si>
  <si>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</si>
  <si>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</si>
  <si>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</si>
  <si>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</si>
  <si>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</si>
  <si>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</si>
  <si>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</si>
  <si>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</si>
  <si>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</si>
  <si>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</si>
  <si>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</si>
  <si>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</si>
  <si>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</si>
  <si>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</si>
  <si>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</si>
  <si>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</si>
  <si>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</si>
  <si>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</si>
  <si>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</si>
  <si>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</si>
  <si>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</si>
  <si>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</si>
  <si>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</si>
  <si>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</si>
  <si>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</si>
  <si>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</si>
  <si>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</si>
  <si>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</si>
  <si>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</si>
  <si>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</si>
  <si>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</si>
  <si>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</si>
  <si>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</si>
  <si>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</si>
  <si>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</si>
  <si>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</si>
  <si>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</si>
  <si>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</si>
  <si>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</si>
  <si>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</si>
  <si>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</si>
  <si>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</si>
  <si>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</si>
  <si>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</si>
  <si>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</si>
  <si>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</si>
  <si>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</si>
  <si>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</si>
  <si>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</si>
  <si>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</si>
  <si>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</si>
  <si>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</si>
  <si>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</si>
  <si>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</si>
  <si>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</si>
  <si>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</si>
  <si>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</si>
  <si>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</si>
  <si>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</si>
  <si>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</si>
  <si>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</si>
  <si>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</si>
  <si>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</si>
  <si>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</si>
  <si>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</si>
  <si>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</si>
  <si>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</si>
  <si>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</si>
  <si>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</si>
  <si>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</si>
  <si>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</si>
  <si>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</si>
  <si>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</si>
  <si>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</si>
  <si>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</si>
  <si>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</si>
  <si>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</si>
  <si>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</si>
  <si>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</si>
  <si>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</si>
  <si>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</si>
  <si>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</si>
  <si>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</si>
  <si>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</si>
  <si>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</si>
  <si>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</si>
  <si>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</si>
  <si>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</si>
  <si>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</si>
  <si>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</si>
  <si>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</si>
  <si>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</si>
  <si>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</si>
  <si>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</si>
  <si>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</si>
  <si>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</si>
  <si>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</si>
  <si>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</si>
  <si>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</si>
  <si>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</si>
  <si>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</si>
  <si>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</si>
  <si>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</si>
  <si>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</si>
  <si>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</si>
  <si>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</si>
  <si>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</si>
  <si>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</si>
  <si>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</si>
  <si>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</si>
  <si>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</si>
  <si>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</si>
  <si>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</si>
  <si>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</si>
  <si>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</si>
  <si>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</si>
  <si>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</si>
  <si>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</si>
  <si>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</si>
  <si>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</si>
  <si>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</si>
  <si>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</si>
  <si>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</si>
  <si>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</si>
  <si>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</si>
  <si>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</si>
  <si>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</si>
  <si>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</si>
  <si>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</si>
  <si>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</si>
  <si>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</si>
  <si>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</si>
  <si>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</si>
  <si>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</si>
  <si>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</si>
  <si>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</si>
  <si>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</si>
  <si>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</si>
  <si>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</si>
  <si>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</si>
  <si>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</si>
  <si>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</si>
  <si>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</si>
  <si>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</si>
  <si>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</si>
  <si>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</si>
  <si>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</si>
  <si>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</si>
  <si>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</si>
  <si>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</si>
  <si>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</si>
  <si>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</si>
  <si>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</si>
  <si>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</si>
  <si>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</si>
  <si>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</si>
  <si>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</si>
  <si>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</si>
  <si>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</si>
  <si>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</si>
  <si>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</si>
  <si>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</si>
  <si>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</si>
  <si>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</si>
  <si>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</si>
  <si>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</si>
  <si>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</si>
  <si>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</si>
  <si>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</si>
  <si>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</si>
  <si>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</si>
  <si>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</si>
  <si>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</si>
  <si>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</si>
  <si>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</si>
  <si>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</si>
  <si>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</si>
  <si>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</si>
  <si>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</si>
  <si>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</si>
  <si>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</si>
  <si>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</si>
  <si>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</si>
  <si>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</si>
  <si>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</si>
  <si>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</si>
  <si>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</si>
  <si>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</si>
  <si>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</si>
  <si>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</si>
  <si>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</si>
  <si>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</si>
  <si>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</si>
  <si>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</si>
  <si>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</si>
  <si>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</si>
  <si>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</si>
  <si>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</si>
  <si>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</si>
  <si>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</si>
  <si>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</si>
  <si>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</si>
  <si>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</si>
  <si>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</si>
  <si>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</si>
  <si>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</si>
  <si>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</si>
  <si>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</si>
  <si>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</si>
  <si>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</si>
  <si>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</si>
  <si>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</si>
  <si>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</si>
  <si>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</si>
  <si>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</si>
  <si>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</si>
  <si>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</si>
  <si>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</si>
  <si>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</si>
  <si>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</si>
  <si>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</si>
  <si>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</si>
  <si>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</si>
  <si>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</si>
  <si>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</si>
  <si>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</si>
  <si>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</si>
  <si>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</si>
  <si>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</si>
  <si>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</si>
  <si>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</si>
  <si>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</si>
  <si>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</si>
  <si>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</si>
  <si>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</si>
  <si>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</si>
  <si>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</si>
  <si>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</si>
  <si>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</si>
  <si>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</si>
  <si>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</si>
  <si>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</si>
  <si>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</si>
  <si>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</si>
  <si>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</si>
  <si>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</si>
  <si>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</si>
  <si>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</si>
  <si>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</si>
  <si>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</si>
  <si>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</si>
  <si>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</si>
  <si>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</si>
  <si>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</si>
  <si>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</si>
  <si>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</si>
  <si>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</si>
  <si>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</si>
  <si>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</si>
  <si>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</si>
  <si>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</si>
  <si>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</si>
  <si>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</si>
  <si>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</si>
  <si>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</si>
  <si>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</si>
  <si>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</si>
  <si>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</si>
  <si>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</si>
  <si>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</si>
  <si>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</si>
  <si>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</si>
  <si>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</si>
  <si>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</si>
  <si>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</si>
  <si>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</si>
  <si>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</si>
  <si>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</si>
  <si>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</si>
  <si>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</si>
  <si>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</si>
  <si>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</si>
  <si>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</si>
  <si>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</si>
  <si>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</si>
  <si>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</si>
  <si>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</si>
  <si>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</si>
  <si>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</si>
  <si>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</si>
  <si>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</si>
  <si>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</si>
  <si>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</si>
  <si>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</si>
  <si>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</si>
  <si>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</si>
  <si>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</si>
  <si>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</si>
  <si>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</si>
  <si>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</si>
  <si>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</si>
  <si>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</si>
  <si>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</si>
  <si>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</si>
  <si>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</si>
  <si>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</si>
  <si>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</si>
  <si>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</si>
  <si>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</si>
  <si>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</si>
  <si>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</si>
  <si>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</si>
  <si>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</si>
  <si>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</si>
  <si>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</si>
  <si>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</si>
  <si>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</si>
  <si>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</si>
  <si>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</si>
  <si>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</si>
  <si>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</si>
  <si>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</si>
  <si>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</si>
  <si>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</si>
  <si>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</si>
  <si>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</si>
  <si>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</si>
  <si>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</si>
  <si>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</si>
  <si>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</si>
  <si>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</si>
  <si>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</si>
  <si>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</si>
  <si>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</si>
  <si>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</si>
  <si>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</si>
  <si>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</si>
  <si>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</si>
  <si>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</si>
  <si>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</si>
  <si>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</si>
  <si>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</si>
  <si>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</si>
  <si>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</si>
  <si>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</si>
  <si>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</si>
  <si>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</si>
  <si>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</si>
  <si>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</si>
  <si>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</si>
  <si>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</si>
  <si>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</si>
  <si>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</si>
  <si>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</si>
  <si>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</si>
  <si>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</si>
  <si>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</si>
  <si>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</si>
  <si>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</si>
  <si>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</si>
  <si>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</si>
  <si>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</si>
  <si>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</si>
  <si>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</si>
  <si>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</si>
  <si>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</si>
  <si>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</si>
  <si>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</si>
  <si>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</si>
  <si>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</si>
  <si>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</si>
  <si>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</si>
  <si>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</si>
  <si>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</si>
  <si>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</si>
  <si>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</si>
  <si>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</si>
  <si>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</si>
  <si>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</si>
  <si>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</si>
  <si>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</si>
  <si>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</si>
  <si>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</si>
  <si>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</si>
  <si>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</si>
  <si>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</si>
  <si>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</si>
  <si>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</si>
  <si>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</si>
  <si>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</si>
  <si>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</si>
  <si>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</si>
  <si>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</si>
  <si>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</si>
  <si>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</si>
  <si>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</si>
  <si>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</si>
  <si>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</si>
  <si>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</si>
  <si>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</si>
  <si>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</si>
  <si>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</si>
  <si>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</si>
  <si>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</si>
  <si>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</si>
  <si>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</si>
  <si>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</si>
  <si>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</si>
  <si>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</si>
  <si>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</si>
  <si>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</si>
  <si>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</si>
  <si>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</si>
  <si>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</si>
  <si>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</si>
  <si>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</si>
  <si>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</si>
  <si>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</si>
  <si>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</si>
  <si>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</si>
  <si>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</si>
  <si>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</si>
  <si>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</si>
  <si>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</si>
  <si>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</si>
  <si>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</si>
  <si>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</si>
  <si>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</si>
  <si>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</si>
  <si>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</si>
  <si>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</si>
  <si>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</si>
  <si>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</si>
  <si>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</si>
  <si>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</si>
  <si>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</si>
  <si>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</si>
  <si>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</si>
  <si>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</si>
  <si>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</si>
  <si>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</si>
  <si>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</si>
  <si>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</si>
  <si>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</si>
  <si>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</si>
  <si>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</si>
  <si>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</si>
  <si>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</si>
  <si>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</si>
  <si>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</si>
  <si>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</si>
  <si>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</si>
  <si>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</si>
  <si>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</si>
  <si>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</si>
  <si>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</si>
  <si>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</si>
  <si>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</si>
  <si>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</si>
  <si>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</si>
  <si>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</si>
  <si>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</si>
  <si>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</si>
  <si>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</si>
  <si>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</si>
  <si>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</si>
  <si>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</si>
  <si>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</si>
  <si>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</si>
  <si>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</si>
  <si>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</si>
  <si>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</si>
  <si>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</si>
  <si>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</si>
  <si>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</si>
  <si>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</si>
  <si>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</si>
  <si>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</si>
  <si>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</si>
  <si>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</si>
  <si>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</si>
  <si>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</si>
  <si>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</si>
  <si>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</si>
  <si>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</si>
  <si>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</si>
  <si>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</si>
  <si>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</si>
  <si>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</si>
  <si>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</si>
  <si>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</si>
  <si>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</si>
  <si>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</si>
  <si>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</si>
  <si>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</si>
  <si>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</si>
  <si>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</si>
  <si>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</si>
  <si>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</si>
  <si>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</si>
  <si>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</si>
  <si>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</si>
  <si>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</si>
  <si>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</si>
  <si>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</si>
  <si>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</si>
  <si>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</si>
  <si>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</si>
  <si>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</si>
  <si>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</si>
  <si>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</si>
  <si>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</si>
  <si>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</si>
  <si>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</si>
  <si>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</si>
  <si>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</si>
  <si>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</si>
  <si>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</si>
  <si>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</si>
  <si>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</si>
  <si>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</si>
  <si>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</si>
  <si>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</si>
  <si>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</si>
  <si>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</si>
  <si>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</si>
  <si>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</si>
  <si>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</si>
  <si>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</si>
  <si>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</si>
  <si>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</si>
  <si>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</si>
  <si>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</si>
  <si>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</si>
  <si>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</si>
  <si>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</si>
  <si>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</si>
  <si>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</si>
  <si>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</si>
  <si>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</si>
  <si>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</si>
  <si>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</si>
  <si>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</si>
  <si>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</si>
  <si>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</si>
  <si>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</si>
  <si>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</si>
  <si>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</si>
  <si>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</si>
  <si>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</si>
  <si>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</si>
  <si>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</si>
  <si>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</si>
  <si>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</si>
  <si>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</si>
  <si>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</si>
  <si>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</si>
  <si>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</si>
  <si>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</si>
  <si>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</si>
  <si>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</si>
  <si>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</si>
  <si>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</si>
  <si>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</si>
  <si>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</si>
  <si>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</si>
  <si>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</si>
  <si>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</si>
  <si>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</si>
  <si>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</si>
  <si>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</si>
  <si>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</si>
  <si>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</si>
  <si>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</si>
  <si>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</si>
  <si>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</si>
  <si>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</si>
  <si>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</si>
  <si>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</si>
  <si>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</si>
  <si>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</si>
  <si>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</si>
  <si>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</si>
  <si>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</si>
  <si>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</si>
  <si>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</si>
  <si>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</si>
  <si>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</si>
  <si>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</si>
  <si>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</si>
  <si>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</si>
  <si>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</si>
  <si>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</si>
  <si>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</si>
  <si>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</si>
  <si>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</si>
  <si>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</si>
  <si>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</si>
  <si>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</si>
  <si>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</si>
  <si>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</si>
  <si>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</si>
  <si>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</si>
  <si>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</si>
  <si>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</si>
  <si>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</si>
  <si>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</si>
  <si>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</si>
  <si>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</si>
  <si>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</si>
  <si>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</si>
  <si>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</si>
  <si>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</si>
  <si>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</si>
  <si>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</si>
  <si>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</si>
  <si>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</si>
  <si>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</si>
  <si>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</si>
  <si>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</si>
  <si>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</si>
  <si>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</si>
  <si>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</si>
  <si>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</si>
  <si>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</si>
  <si>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</si>
  <si>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</si>
  <si>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</si>
  <si>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</si>
  <si>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</si>
  <si>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</si>
  <si>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</si>
  <si>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</si>
  <si>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</si>
  <si>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</si>
  <si>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</si>
  <si>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</si>
  <si>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</si>
  <si>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</si>
  <si>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</si>
  <si>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</si>
  <si>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</si>
  <si>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</si>
  <si>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</si>
  <si>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</si>
  <si>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</si>
  <si>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</si>
  <si>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</si>
  <si>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</si>
  <si>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</si>
  <si>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</si>
  <si>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</si>
  <si>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</si>
  <si>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</si>
  <si>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</si>
  <si>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</si>
  <si>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</si>
  <si>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</si>
  <si>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</si>
  <si>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</si>
  <si>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</si>
  <si>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</si>
  <si>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</si>
  <si>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</si>
  <si>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</si>
  <si>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</si>
  <si>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</si>
  <si>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</si>
  <si>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</si>
  <si>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</si>
  <si>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</si>
  <si>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</si>
  <si>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</si>
  <si>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</si>
  <si>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</si>
  <si>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</si>
  <si>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</si>
  <si>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</si>
  <si>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</si>
  <si>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</si>
  <si>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</si>
  <si>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</si>
  <si>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</si>
  <si>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</si>
  <si>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</si>
  <si>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</si>
  <si>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</si>
  <si>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</si>
  <si>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</si>
  <si>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</si>
  <si>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</si>
  <si>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</si>
  <si>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</si>
  <si>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</si>
  <si>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</si>
  <si>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</si>
  <si>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</si>
  <si>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</si>
  <si>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</si>
  <si>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</si>
  <si>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</si>
  <si>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</si>
  <si>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</si>
  <si>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</si>
  <si>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</si>
  <si>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</si>
  <si>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</si>
  <si>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</si>
  <si>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</si>
  <si>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</si>
  <si>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</si>
  <si>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</si>
  <si>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</si>
  <si>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</si>
  <si>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</si>
  <si>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</si>
  <si>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</si>
  <si>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</si>
  <si>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</si>
  <si>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</si>
  <si>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</si>
  <si>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</si>
  <si>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</si>
  <si>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</si>
  <si>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</si>
  <si>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</si>
  <si>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</si>
  <si>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</si>
  <si>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</si>
  <si>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</si>
  <si>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</si>
  <si>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</si>
  <si>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</si>
  <si>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</si>
  <si>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</si>
  <si>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</si>
  <si>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</si>
  <si>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</si>
  <si>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</si>
  <si>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</si>
  <si>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</si>
  <si>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</si>
  <si>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</si>
  <si>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</si>
  <si>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</si>
  <si>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</si>
  <si>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</si>
  <si>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</si>
  <si>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</si>
  <si>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</si>
  <si>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</si>
  <si>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</si>
  <si>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</si>
  <si>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</si>
  <si>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</si>
  <si>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</si>
  <si>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</si>
  <si>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</si>
  <si>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</si>
  <si>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</si>
  <si>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</si>
  <si>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</si>
  <si>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</si>
  <si>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</si>
  <si>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</si>
  <si>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</si>
  <si>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</si>
  <si>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</si>
  <si>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</si>
  <si>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</si>
  <si>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</si>
  <si>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</si>
  <si>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</si>
  <si>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</si>
  <si>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</si>
  <si>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</si>
  <si>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</si>
  <si>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</si>
  <si>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</si>
  <si>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</si>
  <si>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</si>
  <si>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</si>
  <si>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</si>
  <si>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</si>
  <si>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</si>
  <si>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</si>
  <si>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</si>
  <si>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</si>
  <si>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</si>
  <si>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</si>
  <si>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</si>
  <si>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</si>
  <si>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</si>
  <si>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</si>
  <si>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</si>
  <si>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</si>
  <si>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</si>
  <si>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</si>
  <si>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</si>
  <si>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</si>
  <si>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</si>
  <si>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</si>
  <si>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</si>
  <si>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</si>
  <si>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</si>
  <si>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</si>
  <si>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</si>
  <si>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</si>
  <si>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</si>
  <si>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</si>
  <si>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</si>
  <si>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</si>
  <si>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</si>
  <si>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</si>
  <si>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</si>
  <si>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</si>
  <si>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</si>
  <si>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</si>
  <si>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</si>
  <si>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</si>
  <si>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</si>
  <si>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</si>
  <si>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</si>
  <si>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</si>
  <si>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</si>
  <si>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</si>
  <si>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</si>
  <si>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</si>
  <si>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</si>
  <si>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</si>
  <si>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</si>
  <si>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</si>
  <si>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</si>
  <si>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</si>
  <si>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</si>
  <si>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</si>
  <si>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</si>
  <si>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</si>
  <si>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</si>
  <si>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</si>
  <si>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</si>
  <si>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</si>
  <si>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</si>
  <si>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</si>
  <si>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</si>
  <si>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</si>
  <si>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</si>
  <si>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</si>
  <si>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</si>
  <si>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</si>
  <si>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</si>
  <si>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</si>
  <si>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</si>
  <si>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</si>
  <si>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</si>
  <si>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</si>
  <si>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</si>
  <si>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</si>
  <si>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</si>
  <si>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</si>
  <si>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</si>
  <si>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</si>
  <si>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</si>
  <si>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</si>
  <si>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</si>
  <si>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</si>
  <si>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</si>
  <si>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</si>
  <si>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</si>
  <si>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</si>
  <si>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</si>
  <si>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</si>
  <si>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</si>
  <si>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</si>
  <si>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</si>
  <si>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</si>
  <si>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</si>
  <si>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</si>
  <si>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</si>
  <si>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</si>
  <si>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</si>
  <si>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</si>
  <si>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</si>
  <si>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</si>
  <si>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</si>
  <si>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</si>
  <si>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</si>
  <si>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</si>
  <si>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</si>
  <si>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</si>
  <si>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</si>
  <si>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</si>
  <si>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</si>
  <si>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</si>
  <si>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</si>
  <si>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</si>
  <si>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</si>
  <si>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</si>
  <si>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</si>
  <si>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</si>
  <si>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</si>
  <si>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</si>
  <si>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</si>
  <si>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</si>
  <si>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</si>
  <si>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</si>
  <si>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</si>
  <si>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</si>
  <si>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</si>
  <si>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</si>
  <si>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</si>
  <si>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</si>
  <si>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</si>
  <si>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</si>
  <si>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</si>
  <si>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</si>
  <si>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</si>
  <si>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</si>
  <si>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</si>
  <si>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</si>
  <si>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</si>
  <si>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</si>
  <si>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</si>
  <si>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</si>
  <si>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</si>
  <si>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</si>
  <si>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</si>
  <si>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</si>
  <si>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</si>
  <si>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</si>
  <si>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</si>
  <si>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</si>
  <si>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</si>
  <si>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</si>
  <si>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</si>
  <si>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</si>
  <si>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</si>
  <si>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</si>
  <si>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</si>
  <si>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</si>
  <si>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</si>
  <si>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</si>
  <si>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</si>
  <si>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</si>
  <si>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</si>
  <si>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</si>
  <si>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</si>
  <si>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</si>
  <si>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</si>
  <si>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</si>
  <si>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</si>
  <si>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</si>
  <si>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</si>
  <si>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</si>
  <si>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</si>
  <si>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</si>
  <si>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</si>
  <si>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</si>
  <si>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</si>
  <si>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</si>
  <si>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</si>
  <si>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</si>
  <si>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</si>
  <si>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</si>
  <si>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</si>
  <si>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</si>
  <si>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</si>
  <si>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</si>
  <si>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</si>
  <si>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</si>
  <si>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</si>
  <si>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</si>
  <si>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</si>
  <si>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</si>
  <si>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</si>
  <si>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</si>
  <si>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</si>
  <si>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</si>
  <si>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</si>
  <si>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</si>
  <si>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</si>
  <si>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</si>
  <si>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</si>
  <si>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</si>
  <si>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</si>
  <si>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</si>
  <si>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</si>
  <si>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</si>
  <si>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</si>
  <si>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</si>
  <si>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</si>
  <si>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</si>
  <si>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</si>
  <si>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</si>
  <si>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</si>
  <si>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</si>
  <si>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</si>
  <si>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</si>
  <si>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</si>
  <si>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</si>
  <si>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</si>
  <si>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</si>
  <si>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</si>
  <si>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</si>
  <si>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</si>
  <si>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</si>
  <si>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</si>
  <si>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</si>
  <si>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</si>
  <si>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</si>
  <si>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</si>
  <si>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</si>
  <si>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</si>
  <si>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</si>
  <si>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</si>
  <si>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</si>
  <si>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</si>
  <si>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</si>
  <si>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</si>
  <si>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</si>
  <si>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</si>
  <si>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</si>
  <si>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</si>
  <si>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</si>
  <si>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</si>
  <si>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</si>
  <si>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</si>
  <si>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</si>
  <si>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</si>
  <si>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</si>
  <si>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</si>
  <si>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</si>
  <si>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</si>
  <si>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</si>
  <si>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</si>
  <si>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</si>
  <si>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</si>
  <si>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</si>
  <si>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</si>
  <si>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</si>
  <si>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</si>
  <si>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</si>
  <si>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</si>
  <si>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</si>
  <si>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</si>
  <si>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</si>
  <si>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</si>
  <si>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</si>
  <si>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</si>
  <si>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</si>
  <si>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</si>
  <si>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</si>
  <si>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</si>
  <si>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</si>
  <si>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</si>
  <si>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</si>
  <si>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</si>
  <si>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</si>
  <si>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</si>
  <si>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</si>
  <si>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</si>
  <si>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</si>
  <si>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</si>
  <si>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</si>
  <si>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</si>
  <si>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</si>
  <si>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</si>
  <si>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</si>
  <si>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</si>
  <si>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</si>
  <si>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</si>
  <si>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</si>
  <si>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</si>
  <si>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</si>
  <si>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</si>
  <si>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</si>
  <si>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</si>
  <si>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</si>
  <si>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</si>
  <si>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</si>
  <si>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</si>
  <si>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</si>
  <si>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</si>
  <si>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</si>
  <si>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</si>
  <si>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</si>
  <si>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</si>
  <si>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</si>
  <si>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</si>
  <si>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</si>
  <si>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</si>
  <si>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</si>
  <si>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</si>
  <si>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</si>
  <si>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</si>
  <si>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</si>
  <si>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</si>
  <si>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</si>
  <si>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</si>
  <si>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</si>
  <si>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</si>
  <si>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</si>
  <si>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</si>
  <si>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</si>
  <si>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</si>
  <si>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</si>
  <si>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</si>
  <si>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</si>
  <si>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</si>
  <si>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</si>
  <si>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</si>
  <si>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</si>
  <si>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</si>
  <si>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</si>
  <si>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</si>
  <si>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</si>
  <si>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</si>
  <si>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</si>
  <si>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</si>
  <si>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</si>
  <si>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</si>
  <si>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</si>
  <si>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</si>
  <si>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</si>
  <si>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</si>
  <si>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</si>
  <si>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</si>
  <si>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</si>
  <si>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</si>
  <si>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</si>
  <si>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</si>
  <si>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</si>
  <si>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</si>
  <si>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</si>
  <si>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</si>
  <si>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</si>
  <si>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</si>
  <si>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</si>
  <si>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</si>
  <si>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</si>
  <si>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</si>
  <si>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</si>
  <si>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</si>
  <si>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</si>
  <si>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</si>
  <si>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</si>
  <si>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</si>
  <si>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</si>
  <si>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</si>
  <si>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</si>
  <si>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</si>
  <si>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</si>
  <si>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</si>
  <si>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</si>
  <si>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</si>
  <si>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</si>
  <si>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</si>
  <si>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</si>
  <si>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</si>
  <si>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</si>
  <si>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</si>
  <si>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</si>
  <si>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</si>
  <si>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</si>
  <si>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</si>
  <si>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</si>
  <si>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</si>
  <si>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</si>
  <si>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</si>
  <si>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</si>
  <si>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</si>
  <si>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</si>
  <si>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</si>
  <si>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</si>
  <si>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</si>
  <si>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</si>
  <si>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</si>
  <si>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</si>
  <si>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</si>
  <si>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</si>
  <si>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</si>
  <si>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</si>
  <si>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</si>
  <si>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</si>
  <si>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</si>
  <si>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</si>
  <si>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</si>
  <si>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</si>
  <si>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</si>
  <si>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</si>
  <si>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</si>
  <si>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</si>
  <si>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</si>
  <si>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</si>
  <si>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</si>
  <si>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</si>
  <si>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</si>
  <si>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</si>
  <si>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</si>
  <si>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</si>
  <si>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</si>
  <si>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</si>
  <si>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</si>
  <si>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</si>
  <si>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</si>
  <si>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</si>
  <si>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</si>
  <si>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</si>
  <si>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</si>
  <si>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</si>
  <si>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</si>
  <si>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</si>
  <si>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</si>
  <si>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</si>
  <si>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</si>
  <si>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</si>
  <si>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</si>
  <si>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</si>
  <si>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</si>
  <si>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</si>
  <si>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</si>
  <si>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</si>
  <si>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</si>
  <si>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</si>
  <si>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</si>
  <si>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</si>
  <si>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</si>
  <si>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</si>
  <si>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</si>
  <si>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</si>
  <si>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</si>
  <si>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</si>
  <si>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</si>
  <si>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</si>
  <si>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</si>
  <si>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</si>
  <si>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</si>
  <si>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</si>
  <si>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</si>
  <si>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</si>
  <si>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</si>
  <si>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</si>
  <si>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</si>
  <si>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</si>
  <si>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</si>
  <si>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</si>
  <si>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</si>
  <si>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</si>
  <si>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</si>
  <si>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</si>
  <si>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</si>
  <si>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</si>
  <si>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</si>
  <si>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</si>
  <si>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</si>
  <si>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</si>
  <si>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</si>
  <si>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</si>
  <si>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</si>
  <si>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</si>
  <si>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</si>
  <si>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</si>
  <si>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</si>
  <si>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</si>
  <si>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</si>
  <si>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</si>
  <si>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</si>
  <si>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</si>
  <si>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</si>
  <si>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</si>
  <si>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</si>
  <si>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</si>
  <si>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</si>
  <si>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</si>
  <si>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</si>
  <si>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</si>
  <si>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</si>
  <si>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</si>
  <si>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</si>
  <si>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</si>
  <si>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</si>
  <si>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</si>
  <si>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</si>
  <si>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</si>
  <si>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</si>
  <si>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</si>
  <si>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</si>
  <si>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</si>
  <si>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</si>
  <si>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</si>
  <si>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</si>
  <si>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</si>
  <si>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</si>
  <si>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</si>
  <si>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</si>
  <si>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</si>
  <si>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</si>
  <si>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</si>
  <si>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</si>
  <si>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</si>
  <si>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</si>
  <si>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</si>
  <si>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</si>
  <si>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</si>
  <si>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</si>
  <si>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</si>
  <si>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</si>
  <si>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</si>
  <si>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</si>
  <si>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</si>
  <si>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</si>
  <si>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</si>
  <si>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</si>
  <si>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</si>
  <si>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</si>
  <si>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</si>
  <si>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</si>
  <si>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</si>
  <si>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</si>
  <si>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</si>
  <si>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</si>
  <si>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</si>
  <si>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</si>
  <si>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</si>
  <si>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</si>
  <si>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</si>
  <si>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</si>
  <si>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</si>
  <si>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</si>
  <si>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</si>
  <si>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</si>
  <si>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</si>
  <si>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</si>
  <si>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</si>
  <si>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</si>
  <si>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</si>
  <si>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</si>
  <si>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</si>
  <si>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</si>
  <si>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</si>
  <si>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</si>
  <si>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</si>
  <si>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</si>
  <si>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</si>
  <si>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</si>
  <si>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</si>
  <si>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</si>
  <si>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</si>
  <si>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</si>
  <si>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</si>
  <si>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</si>
  <si>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</si>
  <si>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</si>
  <si>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</si>
  <si>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</si>
  <si>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</si>
  <si>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</si>
  <si>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</si>
  <si>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</si>
  <si>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</si>
  <si>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</si>
  <si>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</si>
  <si>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</si>
  <si>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</si>
  <si>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</si>
  <si>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</si>
  <si>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</si>
  <si>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</si>
  <si>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</si>
  <si>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</si>
  <si>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</si>
  <si>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</si>
  <si>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</si>
  <si>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</si>
  <si>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</si>
  <si>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</si>
  <si>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</si>
  <si>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</si>
  <si>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</si>
  <si>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</si>
  <si>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</si>
  <si>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</si>
  <si>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</si>
  <si>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</si>
  <si>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</si>
  <si>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</si>
  <si>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</si>
  <si>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</si>
  <si>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</si>
  <si>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</si>
  <si>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</si>
  <si>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</si>
  <si>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</si>
  <si>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</si>
  <si>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</si>
  <si>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</si>
  <si>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</si>
  <si>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</si>
  <si>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</si>
  <si>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</si>
  <si>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</si>
  <si>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</si>
  <si>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</si>
  <si>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</si>
  <si>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</si>
  <si>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</si>
  <si>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</si>
  <si>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</si>
  <si>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</si>
  <si>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</si>
  <si>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</si>
  <si>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</si>
  <si>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</si>
  <si>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</si>
  <si>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</si>
  <si>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</si>
  <si>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</si>
  <si>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</si>
  <si>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</si>
  <si>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</si>
  <si>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</si>
  <si>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</si>
  <si>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</si>
  <si>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</si>
  <si>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</si>
  <si>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</si>
  <si>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</si>
  <si>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</si>
  <si>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</si>
  <si>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</si>
  <si>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</si>
  <si>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</si>
  <si>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</si>
  <si>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</si>
  <si>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</si>
  <si>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</si>
  <si>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</si>
  <si>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</si>
  <si>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</si>
  <si>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</si>
  <si>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</si>
  <si>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</si>
  <si>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</si>
  <si>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</si>
  <si>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</si>
  <si>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</si>
  <si>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</si>
  <si>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</si>
  <si>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</si>
  <si>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</si>
  <si>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</si>
  <si>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</si>
  <si>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</si>
  <si>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</si>
  <si>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</si>
  <si>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</si>
  <si>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</si>
  <si>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</si>
  <si>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</si>
  <si>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</si>
  <si>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</si>
  <si>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</si>
  <si>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</si>
  <si>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</si>
  <si>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</si>
  <si>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</si>
  <si>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</si>
  <si>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</si>
  <si>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</si>
  <si>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</si>
  <si>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</si>
  <si>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</si>
  <si>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</si>
  <si>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</si>
  <si>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</si>
  <si>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</si>
  <si>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</si>
  <si>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</si>
  <si>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</si>
  <si>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</si>
  <si>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</si>
  <si>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</si>
  <si>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</si>
  <si>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</si>
  <si>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</si>
  <si>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</si>
  <si>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</si>
  <si>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</si>
  <si>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</si>
  <si>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</si>
  <si>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</si>
  <si>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</si>
  <si>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</si>
  <si>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</si>
  <si>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</si>
  <si>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</si>
  <si>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</si>
  <si>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</si>
  <si>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</si>
  <si>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</si>
  <si>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</si>
  <si>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</si>
  <si>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</si>
  <si>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</si>
  <si>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</si>
  <si>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</si>
  <si>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</si>
  <si>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</si>
  <si>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</si>
  <si>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</si>
  <si>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</si>
  <si>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</si>
  <si>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</si>
  <si>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</si>
  <si>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</si>
  <si>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</si>
  <si>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</si>
  <si>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</si>
  <si>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</si>
  <si>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</si>
  <si>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</si>
  <si>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</si>
  <si>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</si>
  <si>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</si>
  <si>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</si>
  <si>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</si>
  <si>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</si>
  <si>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</si>
  <si>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</si>
  <si>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</si>
  <si>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</si>
  <si>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</si>
  <si>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</si>
  <si>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</si>
  <si>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</si>
  <si>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</si>
  <si>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</si>
  <si>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</si>
  <si>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</si>
  <si>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</si>
  <si>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</si>
  <si>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</si>
  <si>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</si>
  <si>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</si>
  <si>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</si>
  <si>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</si>
  <si>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</si>
  <si>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</si>
  <si>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</si>
  <si>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</si>
  <si>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</si>
  <si>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</si>
  <si>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</si>
  <si>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</si>
  <si>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</si>
  <si>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</si>
  <si>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</si>
  <si>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</si>
  <si>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</si>
  <si>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</si>
  <si>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</si>
  <si>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</si>
  <si>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</si>
  <si>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</si>
  <si>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</si>
  <si>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</si>
  <si>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</si>
  <si>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</si>
  <si>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</si>
  <si>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</si>
  <si>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</si>
  <si>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</si>
  <si>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</si>
  <si>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</si>
  <si>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</si>
  <si>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</si>
  <si>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</si>
  <si>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</si>
  <si>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</si>
  <si>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</si>
  <si>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</si>
  <si>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</si>
  <si>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</si>
  <si>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</si>
  <si>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</si>
  <si>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</si>
  <si>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</si>
  <si>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</si>
  <si>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</si>
  <si>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</si>
  <si>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</si>
  <si>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</si>
  <si>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</si>
  <si>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</si>
  <si>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</si>
  <si>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</si>
  <si>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</si>
  <si>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</si>
  <si>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</si>
  <si>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</si>
  <si>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</si>
  <si>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</si>
  <si>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</si>
  <si>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</si>
  <si>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</si>
  <si>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</si>
  <si>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</si>
  <si>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</si>
  <si>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</si>
  <si>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</si>
  <si>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</si>
  <si>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</si>
  <si>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</si>
  <si>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</si>
  <si>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</si>
  <si>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</si>
  <si>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</si>
  <si>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</si>
  <si>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</si>
  <si>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</si>
  <si>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</si>
  <si>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</si>
  <si>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</si>
  <si>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</si>
  <si>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</si>
  <si>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</si>
  <si>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</si>
  <si>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</si>
  <si>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</si>
  <si>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</si>
  <si>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</si>
  <si>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</si>
  <si>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</si>
  <si>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</si>
  <si>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</si>
  <si>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</si>
  <si>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</si>
  <si>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</si>
  <si>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</si>
  <si>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</si>
  <si>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</si>
  <si>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</si>
  <si>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</si>
  <si>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</si>
  <si>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</si>
  <si>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</si>
  <si>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</si>
  <si>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</si>
  <si>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</si>
  <si>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</si>
  <si>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</si>
  <si>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</si>
  <si>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</si>
  <si>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</si>
  <si>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</si>
  <si>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</si>
  <si>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</si>
  <si>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</si>
  <si>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</si>
  <si>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</si>
  <si>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</si>
  <si>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</si>
  <si>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</si>
  <si>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</si>
  <si>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</si>
  <si>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</si>
  <si>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</si>
  <si>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</si>
  <si>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</si>
  <si>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</si>
  <si>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</si>
  <si>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</si>
  <si>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</si>
  <si>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</si>
  <si>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</si>
  <si>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</si>
  <si>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</si>
  <si>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</si>
  <si>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</si>
  <si>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</si>
  <si>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</si>
  <si>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</si>
  <si>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</si>
  <si>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</si>
  <si>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</si>
  <si>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</si>
  <si>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</si>
  <si>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</si>
  <si>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</si>
  <si>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</si>
  <si>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</si>
  <si>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</si>
  <si>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</si>
  <si>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</si>
  <si>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</si>
  <si>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</si>
  <si>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</si>
  <si>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</si>
  <si>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</si>
  <si>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</si>
  <si>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</si>
  <si>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</si>
  <si>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</si>
  <si>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</si>
  <si>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</si>
  <si>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</si>
  <si>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</si>
  <si>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</si>
  <si>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</si>
  <si>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</si>
  <si>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</si>
  <si>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</si>
  <si>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</si>
  <si>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</si>
  <si>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</si>
  <si>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</si>
  <si>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</si>
  <si>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</si>
  <si>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</si>
  <si>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</si>
  <si>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</si>
  <si>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</si>
  <si>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</si>
  <si>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</si>
  <si>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</si>
  <si>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</si>
  <si>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</si>
  <si>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</si>
  <si>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</si>
  <si>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</si>
  <si>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</si>
  <si>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</si>
  <si>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</si>
  <si>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</si>
  <si>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</si>
  <si>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</si>
  <si>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</si>
  <si>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</si>
  <si>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</si>
  <si>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</si>
  <si>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</si>
  <si>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</si>
  <si>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</si>
  <si>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</si>
  <si>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</si>
  <si>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</si>
  <si>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</si>
  <si>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</si>
  <si>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</si>
  <si>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</si>
  <si>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</si>
  <si>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</si>
  <si>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</si>
  <si>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</si>
  <si>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</si>
  <si>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</si>
  <si>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</si>
  <si>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</si>
  <si>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</si>
  <si>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</si>
  <si>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</si>
  <si>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</si>
  <si>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</si>
  <si>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</si>
  <si>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</si>
  <si>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</si>
  <si>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</si>
  <si>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</si>
  <si>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</si>
  <si>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</si>
  <si>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</si>
  <si>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</si>
  <si>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</si>
  <si>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</si>
  <si>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</si>
  <si>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</si>
  <si>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</si>
  <si>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</si>
  <si>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</si>
  <si>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</si>
  <si>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</si>
  <si>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</si>
  <si>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</si>
  <si>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</si>
  <si>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</si>
  <si>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</si>
  <si>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</si>
  <si>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</si>
  <si>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</si>
  <si>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</si>
  <si>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</si>
  <si>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</si>
  <si>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</si>
  <si>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</si>
  <si>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</si>
  <si>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</si>
  <si>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</si>
  <si>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</si>
  <si>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</si>
  <si>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</si>
  <si>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</si>
  <si>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</si>
  <si>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</si>
  <si>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</si>
  <si>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</si>
  <si>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</si>
  <si>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</si>
  <si>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</si>
  <si>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</si>
  <si>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</si>
  <si>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</si>
  <si>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</si>
  <si>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</si>
  <si>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</si>
  <si>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</si>
  <si>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</si>
  <si>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</si>
  <si>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</si>
  <si>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</si>
  <si>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</si>
  <si>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</si>
  <si>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</si>
  <si>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</si>
  <si>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</si>
  <si>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</si>
  <si>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</si>
  <si>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</si>
  <si>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</si>
  <si>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</si>
  <si>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</si>
  <si>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</si>
  <si>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</si>
  <si>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</si>
  <si>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</si>
  <si>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</si>
  <si>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</si>
  <si>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</si>
  <si>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</si>
  <si>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</si>
  <si>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</si>
  <si>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</si>
  <si>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</si>
  <si>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</si>
  <si>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</si>
  <si>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</si>
  <si>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</si>
  <si>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</si>
  <si>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</si>
  <si>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</si>
  <si>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</si>
  <si>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</si>
  <si>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</si>
  <si>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</si>
  <si>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</si>
  <si>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</si>
  <si>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</si>
  <si>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</si>
  <si>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</si>
  <si>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</si>
  <si>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</si>
  <si>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</si>
  <si>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</si>
  <si>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</si>
  <si>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</si>
  <si>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</si>
  <si>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</si>
  <si>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</si>
  <si>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</si>
  <si>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</si>
  <si>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</si>
  <si>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</si>
  <si>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</si>
  <si>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</si>
  <si>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</si>
  <si>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</si>
  <si>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</si>
  <si>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</si>
  <si>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</si>
  <si>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</si>
  <si>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</si>
  <si>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</si>
  <si>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</si>
  <si>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</si>
  <si>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</si>
  <si>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</si>
  <si>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</si>
  <si>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</si>
  <si>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</si>
  <si>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</si>
  <si>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</si>
  <si>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</si>
  <si>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</si>
  <si>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</si>
  <si>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</si>
  <si>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</si>
  <si>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</si>
  <si>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</si>
  <si>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</si>
  <si>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</si>
  <si>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</si>
  <si>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</si>
  <si>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</si>
  <si>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</si>
  <si>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</si>
  <si>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</si>
  <si>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</si>
  <si>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</si>
  <si>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</si>
  <si>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</si>
  <si>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</si>
  <si>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</si>
  <si>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</si>
  <si>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</si>
  <si>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</si>
  <si>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</si>
  <si>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</si>
  <si>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</si>
  <si>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</si>
  <si>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</si>
  <si>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</si>
  <si>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</si>
  <si>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</si>
  <si>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</si>
  <si>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</si>
  <si>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</si>
  <si>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</si>
  <si>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</si>
  <si>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</si>
  <si>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</si>
  <si>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</si>
  <si>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</si>
  <si>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</si>
  <si>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</si>
  <si>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</si>
  <si>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</si>
  <si>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</si>
  <si>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</si>
  <si>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</si>
  <si>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</si>
  <si>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</si>
  <si>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</si>
  <si>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</si>
  <si>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</si>
  <si>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</si>
  <si>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</si>
  <si>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</si>
  <si>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</si>
  <si>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</si>
  <si>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</si>
  <si>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</si>
  <si>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</si>
  <si>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</si>
  <si>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</si>
  <si>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</si>
  <si>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</si>
  <si>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</si>
  <si>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</si>
  <si>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</si>
  <si>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</si>
  <si>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</si>
  <si>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</si>
  <si>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</si>
  <si>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</si>
  <si>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</si>
  <si>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</si>
  <si>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</si>
  <si>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</si>
  <si>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</si>
  <si>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</si>
  <si>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</si>
  <si>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</si>
  <si>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</si>
  <si>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</si>
  <si>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</si>
  <si>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</si>
  <si>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</si>
  <si>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</si>
  <si>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</si>
  <si>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</si>
  <si>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</si>
  <si>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</si>
  <si>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</si>
  <si>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</si>
  <si>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</si>
  <si>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</si>
  <si>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</si>
  <si>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</si>
  <si>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</si>
  <si>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</si>
  <si>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</si>
  <si>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</si>
  <si>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</si>
  <si>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</si>
  <si>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</si>
  <si>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</si>
  <si>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</si>
  <si>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</si>
  <si>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</si>
  <si>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</si>
  <si>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</si>
  <si>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</si>
  <si>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</si>
  <si>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</si>
  <si>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</si>
  <si>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</si>
  <si>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</si>
  <si>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</si>
  <si>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</si>
  <si>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</si>
  <si>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</si>
  <si>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</si>
  <si>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</si>
  <si>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</si>
  <si>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</si>
  <si>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</si>
  <si>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</si>
  <si>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</si>
  <si>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</si>
  <si>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</si>
  <si>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</si>
  <si>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</si>
  <si>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</si>
  <si>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</si>
  <si>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</si>
  <si>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</si>
  <si>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</si>
  <si>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</si>
  <si>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</si>
  <si>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</si>
  <si>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</si>
  <si>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</si>
  <si>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</si>
  <si>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</si>
  <si>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</si>
  <si>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</si>
  <si>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</si>
  <si>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</si>
  <si>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</si>
  <si>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</si>
  <si>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</si>
  <si>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</si>
  <si>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</si>
  <si>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</si>
  <si>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</si>
  <si>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</si>
  <si>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</si>
  <si>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</si>
  <si>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</si>
  <si>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</si>
  <si>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</si>
  <si>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</si>
  <si>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</si>
  <si>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</si>
  <si>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</si>
  <si>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</si>
  <si>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</si>
  <si>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</si>
  <si>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</si>
  <si>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</si>
  <si>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</si>
  <si>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</si>
  <si>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</si>
  <si>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</si>
  <si>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</si>
  <si>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</si>
  <si>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</si>
  <si>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</si>
  <si>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</si>
  <si>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</si>
  <si>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</si>
  <si>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</si>
  <si>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</si>
  <si>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</si>
  <si>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</si>
  <si>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</si>
  <si>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</si>
  <si>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</si>
  <si>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</si>
  <si>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</si>
  <si>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</si>
  <si>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</si>
  <si>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</si>
  <si>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</si>
  <si>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</si>
  <si>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</si>
  <si>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</si>
  <si>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</si>
  <si>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</si>
  <si>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</si>
  <si>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</si>
  <si>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</si>
  <si>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</si>
  <si>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</si>
  <si>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</si>
  <si>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</si>
  <si>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</si>
  <si>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</si>
  <si>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</si>
  <si>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</si>
  <si>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</si>
  <si>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</si>
  <si>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</si>
  <si>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</si>
  <si>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</si>
  <si>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</si>
  <si>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</si>
  <si>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</si>
  <si>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</si>
  <si>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</si>
  <si>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</si>
  <si>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</si>
  <si>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</si>
  <si>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</si>
  <si>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</si>
  <si>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</si>
  <si>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</si>
  <si>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</si>
  <si>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</si>
  <si>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</si>
  <si>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</si>
  <si>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</si>
  <si>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</si>
  <si>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</si>
  <si>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</si>
  <si>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</si>
  <si>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</si>
  <si>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</si>
  <si>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</si>
  <si>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</si>
  <si>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</si>
  <si>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</si>
  <si>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</si>
  <si>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</si>
  <si>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</si>
  <si>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</si>
  <si>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</si>
  <si>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</si>
  <si>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</si>
  <si>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</si>
  <si>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</si>
  <si>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</si>
  <si>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</si>
  <si>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</si>
  <si>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</si>
  <si>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</si>
  <si>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</si>
  <si>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</si>
  <si>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</si>
  <si>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</si>
  <si>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</si>
  <si>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</si>
  <si>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</si>
  <si>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</si>
  <si>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</si>
  <si>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</si>
  <si>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</si>
  <si>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</si>
  <si>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</si>
  <si>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</si>
  <si>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</si>
  <si>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</si>
  <si>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</si>
  <si>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</si>
  <si>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</si>
  <si>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</si>
  <si>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</si>
  <si>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</si>
  <si>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</si>
  <si>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</si>
  <si>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</si>
  <si>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</si>
  <si>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</si>
  <si>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</si>
  <si>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</si>
  <si>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</si>
  <si>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</si>
  <si>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</si>
  <si>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</si>
  <si>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</si>
  <si>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</si>
  <si>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</si>
  <si>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</si>
  <si>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</si>
  <si>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</si>
  <si>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</si>
  <si>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</si>
  <si>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</si>
  <si>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</si>
  <si>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</si>
  <si>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</si>
  <si>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</si>
  <si>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</si>
  <si>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</si>
  <si>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</si>
  <si>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</si>
  <si>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</si>
  <si>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</si>
  <si>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</si>
  <si>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</si>
  <si>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</si>
  <si>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</si>
  <si>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</si>
  <si>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</si>
  <si>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</si>
  <si>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</si>
  <si>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</si>
  <si>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</si>
  <si>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</si>
  <si>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</si>
  <si>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</si>
  <si>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</si>
  <si>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</si>
  <si>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</si>
  <si>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</si>
  <si>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</si>
  <si>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</si>
  <si>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</si>
  <si>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</si>
  <si>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</si>
  <si>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</si>
  <si>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</si>
  <si>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</si>
  <si>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</si>
  <si>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</si>
  <si>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</si>
  <si>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</si>
  <si>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</si>
  <si>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</si>
  <si>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</si>
  <si>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</si>
  <si>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</si>
  <si>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</si>
  <si>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</si>
  <si>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</si>
  <si>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</si>
  <si>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</si>
  <si>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</si>
  <si>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</si>
  <si>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</si>
  <si>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</si>
  <si>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</si>
  <si>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</si>
  <si>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</si>
  <si>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</si>
  <si>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</si>
  <si>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</si>
  <si>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</si>
  <si>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</si>
  <si>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</si>
  <si>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</si>
  <si>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</si>
  <si>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</si>
  <si>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</si>
  <si>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</si>
  <si>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</si>
  <si>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</si>
  <si>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</si>
  <si>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</si>
  <si>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</si>
  <si>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</si>
  <si>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</si>
  <si>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</si>
  <si>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</si>
  <si>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</si>
  <si>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</si>
  <si>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</si>
  <si>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</si>
  <si>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</si>
  <si>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</si>
  <si>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</si>
  <si>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</si>
  <si>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</si>
  <si>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</si>
  <si>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</si>
  <si>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</si>
  <si>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</si>
  <si>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</si>
  <si>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</si>
  <si>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</si>
  <si>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</si>
  <si>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</si>
  <si>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</si>
  <si>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</si>
  <si>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</si>
  <si>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</si>
  <si>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</si>
  <si>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</si>
  <si>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</si>
  <si>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</si>
  <si>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</si>
  <si>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</si>
  <si>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</si>
  <si>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</si>
  <si>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</si>
  <si>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</si>
  <si>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</si>
  <si>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</si>
  <si>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</si>
  <si>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</si>
  <si>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</si>
  <si>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</si>
  <si>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</si>
  <si>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</si>
  <si>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</si>
  <si>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</si>
  <si>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</si>
  <si>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</si>
  <si>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</si>
  <si>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</si>
  <si>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</si>
  <si>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</si>
  <si>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</si>
  <si>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</si>
  <si>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</si>
  <si>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</si>
  <si>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</si>
  <si>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</si>
  <si>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</si>
  <si>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</si>
  <si>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</si>
  <si>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</si>
  <si>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</si>
  <si>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</si>
  <si>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</si>
  <si>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</si>
  <si>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</si>
  <si>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</si>
  <si>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</si>
  <si>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</si>
  <si>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</si>
  <si>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</si>
  <si>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</si>
  <si>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</si>
  <si>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</si>
  <si>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</si>
  <si>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</si>
  <si>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</si>
  <si>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</si>
  <si>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</si>
  <si>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</si>
  <si>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</si>
  <si>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</si>
  <si>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</si>
  <si>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</si>
  <si>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</si>
  <si>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</si>
  <si>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</si>
  <si>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</si>
  <si>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</si>
  <si>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</si>
  <si>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</si>
  <si>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</si>
  <si>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</si>
  <si>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</si>
  <si>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</si>
  <si>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</si>
  <si>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</si>
  <si>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</si>
  <si>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</si>
  <si>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</si>
  <si>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</si>
  <si>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</si>
  <si>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</si>
  <si>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</si>
  <si>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</si>
  <si>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</si>
  <si>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</si>
  <si>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</si>
  <si>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</si>
  <si>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</si>
  <si>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</si>
  <si>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</si>
  <si>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</si>
  <si>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</si>
  <si>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</si>
  <si>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</si>
  <si>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</si>
  <si>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</si>
  <si>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</si>
  <si>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</si>
  <si>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</si>
  <si>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</si>
  <si>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</si>
  <si>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</si>
  <si>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</si>
  <si>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</si>
  <si>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</si>
  <si>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</si>
  <si>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</si>
  <si>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</si>
  <si>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</si>
  <si>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</si>
  <si>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</si>
  <si>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</si>
  <si>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</si>
  <si>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</si>
  <si>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</si>
  <si>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</si>
  <si>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</si>
  <si>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</si>
  <si>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</si>
  <si>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</si>
  <si>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</si>
  <si>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</si>
  <si>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</si>
  <si>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</si>
  <si>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</si>
  <si>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</si>
  <si>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</si>
  <si>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</si>
  <si>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</si>
  <si>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</si>
  <si>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</si>
  <si>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</si>
  <si>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</si>
  <si>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</si>
  <si>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</si>
  <si>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</si>
  <si>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</si>
  <si>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</si>
  <si>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</si>
  <si>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</si>
  <si>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</si>
  <si>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</si>
  <si>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</si>
  <si>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</si>
  <si>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</si>
  <si>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</si>
  <si>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</si>
  <si>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</si>
  <si>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</si>
  <si>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</si>
  <si>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</si>
  <si>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</si>
  <si>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</si>
  <si>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</si>
  <si>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</si>
  <si>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</si>
  <si>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</si>
  <si>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</si>
  <si>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</si>
  <si>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</si>
  <si>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</si>
  <si>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</si>
  <si>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</si>
  <si>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</si>
  <si>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</si>
  <si>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</si>
  <si>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</si>
  <si>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</si>
  <si>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</si>
  <si>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</si>
  <si>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</si>
  <si>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</si>
  <si>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</si>
  <si>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</si>
  <si>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</si>
  <si>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</si>
  <si>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</si>
  <si>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</si>
  <si>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</si>
  <si>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</si>
  <si>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</si>
  <si>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</si>
  <si>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</si>
  <si>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</si>
  <si>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</si>
  <si>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</si>
  <si>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</si>
  <si>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</si>
  <si>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</si>
  <si>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</si>
  <si>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</si>
  <si>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</si>
  <si>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</si>
  <si>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</si>
  <si>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</si>
  <si>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</si>
  <si>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</si>
  <si>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</si>
  <si>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</si>
  <si>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</si>
  <si>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</si>
  <si>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</si>
  <si>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</si>
  <si>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</si>
  <si>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</si>
  <si>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</si>
  <si>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</si>
  <si>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</si>
  <si>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</si>
  <si>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</si>
  <si>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</si>
  <si>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</si>
  <si>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</si>
  <si>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</si>
  <si>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</si>
  <si>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</si>
  <si>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</si>
  <si>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</si>
  <si>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</si>
  <si>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</si>
  <si>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</si>
  <si>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</si>
  <si>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</si>
  <si>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</si>
  <si>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</si>
  <si>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</si>
  <si>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</si>
  <si>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</si>
  <si>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</si>
  <si>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</si>
  <si>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</si>
  <si>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</si>
  <si>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</si>
  <si>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</si>
  <si>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</si>
  <si>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</si>
  <si>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</si>
  <si>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</si>
  <si>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</si>
  <si>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</si>
  <si>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</si>
  <si>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</si>
  <si>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</si>
  <si>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</si>
  <si>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</si>
  <si>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</si>
  <si>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</si>
  <si>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</si>
  <si>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</si>
  <si>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</si>
  <si>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</si>
  <si>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</si>
  <si>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</si>
  <si>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</si>
  <si>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</si>
  <si>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</si>
  <si>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</si>
  <si>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</si>
  <si>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</si>
  <si>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</si>
  <si>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</si>
  <si>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</si>
  <si>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</si>
  <si>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</si>
  <si>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</si>
  <si>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</si>
  <si>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</si>
  <si>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</si>
  <si>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</si>
  <si>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</si>
  <si>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</si>
  <si>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</si>
  <si>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</si>
  <si>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</si>
  <si>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</si>
  <si>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</si>
  <si>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</si>
  <si>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</si>
  <si>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</si>
  <si>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</si>
  <si>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</si>
  <si>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</si>
  <si>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</si>
  <si>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</si>
  <si>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</si>
  <si>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</si>
  <si>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</si>
  <si>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</si>
  <si>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</si>
  <si>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</si>
  <si>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</si>
  <si>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</si>
  <si>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</si>
  <si>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</si>
  <si>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</si>
  <si>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</si>
  <si>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</si>
  <si>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</si>
  <si>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</si>
  <si>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</si>
  <si>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</si>
  <si>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</si>
  <si>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</si>
  <si>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</si>
  <si>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</si>
  <si>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</si>
  <si>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</si>
  <si>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</si>
  <si>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</si>
  <si>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</si>
  <si>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</si>
  <si>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</si>
  <si>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</si>
  <si>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</si>
  <si>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</si>
  <si>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</si>
  <si>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</si>
  <si>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</si>
  <si>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</si>
  <si>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</si>
  <si>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</si>
  <si>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</si>
  <si>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</si>
  <si>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</si>
  <si>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</si>
  <si>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</si>
  <si>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</si>
  <si>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</si>
  <si>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</si>
  <si>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</si>
  <si>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</si>
  <si>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</si>
  <si>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</si>
  <si>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</si>
  <si>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</si>
  <si>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</si>
  <si>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</si>
  <si>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</si>
  <si>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</si>
  <si>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</si>
  <si>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</si>
  <si>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</si>
  <si>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</si>
  <si>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</si>
  <si>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</si>
  <si>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</si>
  <si>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</si>
  <si>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</si>
  <si>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</si>
  <si>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</si>
  <si>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</si>
  <si>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</si>
  <si>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</si>
  <si>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</si>
  <si>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</si>
  <si>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</si>
  <si>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</si>
  <si>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</si>
  <si>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</si>
  <si>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</si>
  <si>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</si>
  <si>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</si>
  <si>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</si>
  <si>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</si>
  <si>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</si>
  <si>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</si>
  <si>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</si>
  <si>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</si>
  <si>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</si>
  <si>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</si>
  <si>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</si>
  <si>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</si>
  <si>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</si>
  <si>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</si>
  <si>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</si>
  <si>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</si>
  <si>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</si>
  <si>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</si>
  <si>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</si>
  <si>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</si>
  <si>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</si>
  <si>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</si>
  <si>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</si>
  <si>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</si>
  <si>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</si>
  <si>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</si>
  <si>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</si>
  <si>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</si>
  <si>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</si>
  <si>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</si>
  <si>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</si>
  <si>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</si>
  <si>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</si>
  <si>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</si>
  <si>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</si>
  <si>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</si>
  <si>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</si>
  <si>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</si>
  <si>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</si>
  <si>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</si>
  <si>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</si>
  <si>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</si>
  <si>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</si>
  <si>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</si>
  <si>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</si>
  <si>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</si>
  <si>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</si>
  <si>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</si>
  <si>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</si>
  <si>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</si>
  <si>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</si>
  <si>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</si>
  <si>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</si>
  <si>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</si>
  <si>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</si>
  <si>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</si>
  <si>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</si>
  <si>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</si>
  <si>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</si>
  <si>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</si>
  <si>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</si>
  <si>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</si>
  <si>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</si>
  <si>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</si>
  <si>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</si>
  <si>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</si>
  <si>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</si>
  <si>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</si>
  <si>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</si>
  <si>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</si>
  <si>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</si>
  <si>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</si>
  <si>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</si>
  <si>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</si>
  <si>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</si>
  <si>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</si>
  <si>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</si>
  <si>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</si>
  <si>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</si>
  <si>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</si>
  <si>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</si>
  <si>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</si>
  <si>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</si>
  <si>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</si>
  <si>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</si>
  <si>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</si>
  <si>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</si>
  <si>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</si>
  <si>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</si>
  <si>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</si>
  <si>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</si>
  <si>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</si>
  <si>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</si>
  <si>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</si>
  <si>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</si>
  <si>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</si>
  <si>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</si>
  <si>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</si>
  <si>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</si>
  <si>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</si>
  <si>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</si>
  <si>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</si>
  <si>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</si>
  <si>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</si>
  <si>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</si>
  <si>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</si>
  <si>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</si>
  <si>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</si>
  <si>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</si>
  <si>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</si>
  <si>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</si>
  <si>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</si>
  <si>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</si>
  <si>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</si>
  <si>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</si>
  <si>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</si>
  <si>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</si>
  <si>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</si>
  <si>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</si>
  <si>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</si>
  <si>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</si>
  <si>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</si>
  <si>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</si>
  <si>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</si>
  <si>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</si>
  <si>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</si>
  <si>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</si>
  <si>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</si>
  <si>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</si>
  <si>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</si>
  <si>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</si>
  <si>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</si>
  <si>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</si>
  <si>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</si>
  <si>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</si>
  <si>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</si>
  <si>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</si>
  <si>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</si>
  <si>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</si>
  <si>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</si>
  <si>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</si>
  <si>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</si>
  <si>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</si>
  <si>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</si>
  <si>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</si>
  <si>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</si>
  <si>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</si>
  <si>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</si>
  <si>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</si>
  <si>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</si>
  <si>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</si>
  <si>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</si>
  <si>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</si>
  <si>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</si>
  <si>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</si>
  <si>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</si>
  <si>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</si>
  <si>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</si>
  <si>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</si>
  <si>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</si>
  <si>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</si>
  <si>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</si>
  <si>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</si>
  <si>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</si>
  <si>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</si>
  <si>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</si>
  <si>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</si>
  <si>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</si>
  <si>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</si>
  <si>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</si>
  <si>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</si>
  <si>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</si>
  <si>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</si>
  <si>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</si>
  <si>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</si>
  <si>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</si>
  <si>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</si>
  <si>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</si>
  <si>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</si>
  <si>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</si>
  <si>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</si>
  <si>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</si>
  <si>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</si>
  <si>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</si>
  <si>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</si>
  <si>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</si>
  <si>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</si>
  <si>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</si>
  <si>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</si>
  <si>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</si>
  <si>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</si>
  <si>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</si>
  <si>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</si>
  <si>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</si>
  <si>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</si>
  <si>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</si>
  <si>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</si>
  <si>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</si>
  <si>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</si>
  <si>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</si>
  <si>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</si>
  <si>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</si>
  <si>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</si>
  <si>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</si>
  <si>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</si>
  <si>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</si>
  <si>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</si>
  <si>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</si>
  <si>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</si>
  <si>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</si>
  <si>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</si>
  <si>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</si>
  <si>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</si>
  <si>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</si>
  <si>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</si>
  <si>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</si>
  <si>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</si>
  <si>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</si>
  <si>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</si>
  <si>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</si>
  <si>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</si>
  <si>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</si>
  <si>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</si>
  <si>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</si>
  <si>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</si>
  <si>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</si>
  <si>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</si>
  <si>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</si>
  <si>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</si>
  <si>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</si>
  <si>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</si>
  <si>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</si>
  <si>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</si>
  <si>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</si>
  <si>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</si>
  <si>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</si>
  <si>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</si>
  <si>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</si>
  <si>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</si>
  <si>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</si>
  <si>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</si>
  <si>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</si>
  <si>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</si>
  <si>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</si>
  <si>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</si>
  <si>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</si>
  <si>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</si>
  <si>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</si>
  <si>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</si>
  <si>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</si>
  <si>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</si>
  <si>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</si>
  <si>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</si>
  <si>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</si>
  <si>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</si>
  <si>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</si>
  <si>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</si>
  <si>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</si>
  <si>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</si>
  <si>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</si>
  <si>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</si>
  <si>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</si>
  <si>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</si>
  <si>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</si>
  <si>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</si>
  <si>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</si>
  <si>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</si>
  <si>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</si>
  <si>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</si>
  <si>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</si>
  <si>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</si>
  <si>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</si>
  <si>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</si>
  <si>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</si>
  <si>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</si>
  <si>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</si>
  <si>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</si>
  <si>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</si>
  <si>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</si>
  <si>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</si>
  <si>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</si>
  <si>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</si>
  <si>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</si>
  <si>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</si>
  <si>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</si>
  <si>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</si>
  <si>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</si>
  <si>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</si>
  <si>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</si>
  <si>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</si>
  <si>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</si>
  <si>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</si>
  <si>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</si>
  <si>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</si>
  <si>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</si>
  <si>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</si>
  <si>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</si>
  <si>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</si>
  <si>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</si>
  <si>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</si>
  <si>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</si>
  <si>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</si>
  <si>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</si>
  <si>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</si>
  <si>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</si>
  <si>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</si>
  <si>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</si>
  <si>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</si>
  <si>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</si>
  <si>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</si>
  <si>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</si>
  <si>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</si>
  <si>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</si>
  <si>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</si>
  <si>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</si>
  <si>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</si>
  <si>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</si>
  <si>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</si>
  <si>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</si>
  <si>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</si>
  <si>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</si>
  <si>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</si>
  <si>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</si>
  <si>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</si>
  <si>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</si>
  <si>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</si>
  <si>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</si>
  <si>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</si>
  <si>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</si>
  <si>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</si>
  <si>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</si>
  <si>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</si>
  <si>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</si>
  <si>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</si>
  <si>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</si>
  <si>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</si>
  <si>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</si>
  <si>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</si>
  <si>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</si>
  <si>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</si>
  <si>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</si>
  <si>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</si>
  <si>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</si>
  <si>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</si>
  <si>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</si>
  <si>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</si>
  <si>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</si>
  <si>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</si>
  <si>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</si>
  <si>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</si>
  <si>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</si>
  <si>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</si>
  <si>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</si>
  <si>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</si>
  <si>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</si>
  <si>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</si>
  <si>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</si>
  <si>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</si>
  <si>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</si>
  <si>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</si>
  <si>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</si>
  <si>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</si>
  <si>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</si>
  <si>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</si>
  <si>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</si>
  <si>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</si>
  <si>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</si>
  <si>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</si>
  <si>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</si>
  <si>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</si>
  <si>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</si>
  <si>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</si>
  <si>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</si>
  <si>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</si>
  <si>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</si>
  <si>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</si>
  <si>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</si>
  <si>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</si>
  <si>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</si>
  <si>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</si>
  <si>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</si>
  <si>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</si>
  <si>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</si>
  <si>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</si>
  <si>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</si>
  <si>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</si>
  <si>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</si>
  <si>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</si>
  <si>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</si>
  <si>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</si>
  <si>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</si>
  <si>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</si>
  <si>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</si>
  <si>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</si>
  <si>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</si>
  <si>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</si>
  <si>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</si>
  <si>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</si>
  <si>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</si>
  <si>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</si>
  <si>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</si>
  <si>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</si>
  <si>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</si>
  <si>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</si>
  <si>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</si>
  <si>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</si>
  <si>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</si>
  <si>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</si>
  <si>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</si>
  <si>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</si>
  <si>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</si>
  <si>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</si>
  <si>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</si>
  <si>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</si>
  <si>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</si>
  <si>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</si>
  <si>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</si>
  <si>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</si>
  <si>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</si>
  <si>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</si>
  <si>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</si>
  <si>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</si>
  <si>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</si>
  <si>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</si>
  <si>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</si>
  <si>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</si>
  <si>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</si>
  <si>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</si>
  <si>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</si>
  <si>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</si>
  <si>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</si>
  <si>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</si>
  <si>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</si>
  <si>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</si>
  <si>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</si>
  <si>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</si>
  <si>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</si>
  <si>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</si>
  <si>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</si>
  <si>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</si>
  <si>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</si>
  <si>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</si>
  <si>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</si>
  <si>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</si>
  <si>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</si>
  <si>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</si>
  <si>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</si>
  <si>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</si>
  <si>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</si>
  <si>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</si>
  <si>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</si>
  <si>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</si>
  <si>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</si>
  <si>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</si>
  <si>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</si>
  <si>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</si>
  <si>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</si>
  <si>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</si>
  <si>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</si>
  <si>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</si>
  <si>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</si>
  <si>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</si>
  <si>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</si>
  <si>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</si>
  <si>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</si>
  <si>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</si>
  <si>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</si>
  <si>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</si>
  <si>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</si>
  <si>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</si>
  <si>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</si>
  <si>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</si>
  <si>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</si>
  <si>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</si>
  <si>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</si>
  <si>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</si>
  <si>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</si>
  <si>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</si>
  <si>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</si>
  <si>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</si>
  <si>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</si>
  <si>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</si>
  <si>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</si>
  <si>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</si>
  <si>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</si>
  <si>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</si>
  <si>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</si>
  <si>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</si>
  <si>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</si>
  <si>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</si>
  <si>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</si>
  <si>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</si>
  <si>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</si>
  <si>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</si>
  <si>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</si>
  <si>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</si>
  <si>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</si>
  <si>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</si>
  <si>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</si>
  <si>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</si>
  <si>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</si>
  <si>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</si>
  <si>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</si>
  <si>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</si>
  <si>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</si>
  <si>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</si>
  <si>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</si>
  <si>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</si>
  <si>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</si>
  <si>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</si>
  <si>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</si>
  <si>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</si>
  <si>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</si>
  <si>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</si>
  <si>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</si>
  <si>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</si>
  <si>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</si>
  <si>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</si>
  <si>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</si>
  <si>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</si>
  <si>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</si>
  <si>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</si>
  <si>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</si>
  <si>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</si>
  <si>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</si>
  <si>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</si>
  <si>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</si>
  <si>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</si>
  <si>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</si>
  <si>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</si>
  <si>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</si>
  <si>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</si>
  <si>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</si>
  <si>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</si>
  <si>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</si>
  <si>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</si>
  <si>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</si>
  <si>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</si>
  <si>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</si>
  <si>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</si>
  <si>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</si>
  <si>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</si>
  <si>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</si>
  <si>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</si>
  <si>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</si>
  <si>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</si>
  <si>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</si>
  <si>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</si>
  <si>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</si>
  <si>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</si>
  <si>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</si>
  <si>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</si>
  <si>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</si>
  <si>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</si>
  <si>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</si>
  <si>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</si>
  <si>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</si>
  <si>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</si>
  <si>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</si>
  <si>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</si>
  <si>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</si>
  <si>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</si>
  <si>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</si>
  <si>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</si>
  <si>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</si>
  <si>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</si>
  <si>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</si>
  <si>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</si>
  <si>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</si>
  <si>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</si>
  <si>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</si>
  <si>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</si>
  <si>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</si>
  <si>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</si>
  <si>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</si>
  <si>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</si>
  <si>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</si>
  <si>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</si>
  <si>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</si>
  <si>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</si>
  <si>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</si>
  <si>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</si>
  <si>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</si>
  <si>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</si>
  <si>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</si>
  <si>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</si>
  <si>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</si>
  <si>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</si>
  <si>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</si>
  <si>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</si>
  <si>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</si>
  <si>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</si>
  <si>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</si>
  <si>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</si>
  <si>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</si>
  <si>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</si>
  <si>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</si>
  <si>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</si>
  <si>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</si>
  <si>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</si>
  <si>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</si>
  <si>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</si>
  <si>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</si>
  <si>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</si>
  <si>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</si>
  <si>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</si>
  <si>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</si>
  <si>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</si>
  <si>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</si>
  <si>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</si>
  <si>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</si>
  <si>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</si>
  <si>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</si>
  <si>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</si>
  <si>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</si>
  <si>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</si>
  <si>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</si>
  <si>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</si>
  <si>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</si>
  <si>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</si>
  <si>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</si>
  <si>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</si>
  <si>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</si>
  <si>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</si>
  <si>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</si>
  <si>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</si>
  <si>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</si>
  <si>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</si>
  <si>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</si>
  <si>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</si>
  <si>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</si>
  <si>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</si>
  <si>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</si>
  <si>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</si>
  <si>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</si>
  <si>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</si>
  <si>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</si>
  <si>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</si>
  <si>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</si>
  <si>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</si>
  <si>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</si>
  <si>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</si>
  <si>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</si>
  <si>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</si>
  <si>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</si>
  <si>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</si>
  <si>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</si>
  <si>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</si>
  <si>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</si>
  <si>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</si>
  <si>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</si>
  <si>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</si>
  <si>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</si>
  <si>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</si>
  <si>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</si>
  <si>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</si>
  <si>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</si>
  <si>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</si>
  <si>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</si>
  <si>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</si>
  <si>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</si>
  <si>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</si>
  <si>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</si>
  <si>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</si>
  <si>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</si>
  <si>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</si>
  <si>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</si>
  <si>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</si>
  <si>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</si>
  <si>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</si>
  <si>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</si>
  <si>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</si>
  <si>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</si>
  <si>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</si>
  <si>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</si>
  <si>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</si>
  <si>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</si>
  <si>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</si>
  <si>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</si>
  <si>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</si>
  <si>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</si>
  <si>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</si>
  <si>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</si>
  <si>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</si>
  <si>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</si>
  <si>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</si>
  <si>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</si>
  <si>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</si>
  <si>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</si>
  <si>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</si>
  <si>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</si>
  <si>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</si>
  <si>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</si>
  <si>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</si>
  <si>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</si>
  <si>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</si>
  <si>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</si>
  <si>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</si>
  <si>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</si>
  <si>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</si>
  <si>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</si>
  <si>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</si>
  <si>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</si>
  <si>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</si>
  <si>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</si>
  <si>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</si>
  <si>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</si>
  <si>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</si>
  <si>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</si>
  <si>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</si>
  <si>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</si>
  <si>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</si>
  <si>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</si>
  <si>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</si>
  <si>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</si>
  <si>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</si>
  <si>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</si>
  <si>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</si>
  <si>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</si>
  <si>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</si>
  <si>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</si>
  <si>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</si>
  <si>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</si>
  <si>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</si>
  <si>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</si>
  <si>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</si>
  <si>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</si>
  <si>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</si>
  <si>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</si>
  <si>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</si>
  <si>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</si>
  <si>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</si>
  <si>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</si>
  <si>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</si>
  <si>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</si>
  <si>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</si>
  <si>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</si>
  <si>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</si>
  <si>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</si>
  <si>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</si>
  <si>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</si>
  <si>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</si>
  <si>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</si>
  <si>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</si>
  <si>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</si>
  <si>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</si>
  <si>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</si>
  <si>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</si>
  <si>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</si>
  <si>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</si>
  <si>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</si>
  <si>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</si>
  <si>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</si>
  <si>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</si>
  <si>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</si>
  <si>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</si>
  <si>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</si>
  <si>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</si>
  <si>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</si>
  <si>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</si>
  <si>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</si>
  <si>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</si>
  <si>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</si>
  <si>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</si>
  <si>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</si>
  <si>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</si>
  <si>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</si>
  <si>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</si>
  <si>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</si>
  <si>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</si>
  <si>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</si>
  <si>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</si>
  <si>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</si>
  <si>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</si>
  <si>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</si>
  <si>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</si>
  <si>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</si>
  <si>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</si>
  <si>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</si>
  <si>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</si>
  <si>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</si>
  <si>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</si>
  <si>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</si>
  <si>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</si>
  <si>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</si>
  <si>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</si>
  <si>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</si>
  <si>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</si>
  <si>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</si>
  <si>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</si>
  <si>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</si>
  <si>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</si>
  <si>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</si>
  <si>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</si>
  <si>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</si>
  <si>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</si>
  <si>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</si>
  <si>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</si>
  <si>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</si>
  <si>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</si>
  <si>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</si>
  <si>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</si>
  <si>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</si>
  <si>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</si>
  <si>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</si>
  <si>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</si>
  <si>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</si>
  <si>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</si>
  <si>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</si>
  <si>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</si>
  <si>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</si>
  <si>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</si>
  <si>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</si>
  <si>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</si>
  <si>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</si>
  <si>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</si>
  <si>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</si>
  <si>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</si>
  <si>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</si>
  <si>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</si>
  <si>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</si>
  <si>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</si>
  <si>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</si>
  <si>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</si>
  <si>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</si>
  <si>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</si>
  <si>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</si>
  <si>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</si>
  <si>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</si>
  <si>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</si>
  <si>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</si>
  <si>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</si>
  <si>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</si>
  <si>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</si>
  <si>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</si>
  <si>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</si>
  <si>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</si>
  <si>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</si>
  <si>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</si>
  <si>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</si>
  <si>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</si>
  <si>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</si>
  <si>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</si>
  <si>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</si>
  <si>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</si>
  <si>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</si>
  <si>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</si>
  <si>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</si>
  <si>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</si>
  <si>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</si>
  <si>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</si>
  <si>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</si>
  <si>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</si>
  <si>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</si>
  <si>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</si>
  <si>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</si>
  <si>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</si>
  <si>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</si>
  <si>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</si>
  <si>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</si>
  <si>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</si>
  <si>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</si>
  <si>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</si>
  <si>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</si>
  <si>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</si>
  <si>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</si>
  <si>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</si>
  <si>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</si>
  <si>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</si>
  <si>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</si>
  <si>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</si>
  <si>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</si>
  <si>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</si>
  <si>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</si>
  <si>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</si>
  <si>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</si>
  <si>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</si>
  <si>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</si>
  <si>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</si>
  <si>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</si>
  <si>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</si>
  <si>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</si>
  <si>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</si>
  <si>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</si>
  <si>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</si>
  <si>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</si>
  <si>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</si>
  <si>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</si>
  <si>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</si>
  <si>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</si>
  <si>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</si>
  <si>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</si>
  <si>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</si>
  <si>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</si>
  <si>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</si>
  <si>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</si>
  <si>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</si>
  <si>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</si>
  <si>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</si>
  <si>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</si>
  <si>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</si>
  <si>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</si>
  <si>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</si>
  <si>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</si>
  <si>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</si>
  <si>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</si>
  <si>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</si>
  <si>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</si>
  <si>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</si>
  <si>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</si>
  <si>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</si>
  <si>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</si>
  <si>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</si>
  <si>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</si>
  <si>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</si>
  <si>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</si>
  <si>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</si>
  <si>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</si>
  <si>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</si>
  <si>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</si>
  <si>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</si>
  <si>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</si>
  <si>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</si>
  <si>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</si>
  <si>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</si>
  <si>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</si>
  <si>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</si>
  <si>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</si>
  <si>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</si>
  <si>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</si>
  <si>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</si>
  <si>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</si>
  <si>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</si>
  <si>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</si>
  <si>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</si>
  <si>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</si>
  <si>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</si>
  <si>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</si>
  <si>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</si>
  <si>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</si>
  <si>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</si>
  <si>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</si>
  <si>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</si>
  <si>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</si>
  <si>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</si>
  <si>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</si>
  <si>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</si>
  <si>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</si>
  <si>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</si>
  <si>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</si>
  <si>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</si>
  <si>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</si>
  <si>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</si>
  <si>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</si>
  <si>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</si>
  <si>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</si>
  <si>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</si>
  <si>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</si>
  <si>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</si>
  <si>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</si>
  <si>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</si>
  <si>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</si>
  <si>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</si>
  <si>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</si>
  <si>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</si>
  <si>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</si>
  <si>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</si>
  <si>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</si>
  <si>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</si>
  <si>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</si>
  <si>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</si>
  <si>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</si>
  <si>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</si>
  <si>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</si>
  <si>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</si>
  <si>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</si>
  <si>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</si>
  <si>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</si>
  <si>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</si>
  <si>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</si>
  <si>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</si>
  <si>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</si>
  <si>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</si>
  <si>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</si>
  <si>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</si>
  <si>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</si>
  <si>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</si>
  <si>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</si>
  <si>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</si>
  <si>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</si>
  <si>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</si>
  <si>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</si>
  <si>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</si>
  <si>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</si>
  <si>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</si>
  <si>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</si>
  <si>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</si>
  <si>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</si>
  <si>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</si>
  <si>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</si>
  <si>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</si>
  <si>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</si>
  <si>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</si>
  <si>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</si>
  <si>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</si>
  <si>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</si>
  <si>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</si>
  <si>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</si>
  <si>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</si>
  <si>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</si>
  <si>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</si>
  <si>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</si>
  <si>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</si>
  <si>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</si>
  <si>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</si>
  <si>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</si>
  <si>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</si>
  <si>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</si>
  <si>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</si>
  <si>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</si>
  <si>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</si>
  <si>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</si>
  <si>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</si>
  <si>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</si>
  <si>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</si>
  <si>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</si>
  <si>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</si>
  <si>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</si>
  <si>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</si>
  <si>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</si>
  <si>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</si>
  <si>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</si>
  <si>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</si>
  <si>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</si>
  <si>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</si>
  <si>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</si>
  <si>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</si>
  <si>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</si>
  <si>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</si>
  <si>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</si>
  <si>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</si>
  <si>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</si>
  <si>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</si>
  <si>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</si>
  <si>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</si>
  <si>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</si>
  <si>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</si>
  <si>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</si>
  <si>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</si>
  <si>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</si>
  <si>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</si>
  <si>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</si>
  <si>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</si>
  <si>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</si>
  <si>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</si>
  <si>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</si>
  <si>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</si>
  <si>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</si>
  <si>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</si>
  <si>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</si>
  <si>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</si>
  <si>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</si>
  <si>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</si>
  <si>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</si>
  <si>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</si>
  <si>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</si>
  <si>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</si>
  <si>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</si>
  <si>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</si>
  <si>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</si>
  <si>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</si>
  <si>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</si>
  <si>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</si>
  <si>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</si>
  <si>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</si>
  <si>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</si>
  <si>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</si>
  <si>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</si>
  <si>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</si>
  <si>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</si>
  <si>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</si>
  <si>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</si>
  <si>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</si>
  <si>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</si>
  <si>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</si>
  <si>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</si>
  <si>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</si>
  <si>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</si>
  <si>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</si>
  <si>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</si>
  <si>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</si>
  <si>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</si>
  <si>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</si>
  <si>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</si>
  <si>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</si>
  <si>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</si>
  <si>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</si>
  <si>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</si>
  <si>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</si>
  <si>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</si>
  <si>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</si>
  <si>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</si>
  <si>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</si>
  <si>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</si>
  <si>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</si>
  <si>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</si>
  <si>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</si>
  <si>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</si>
  <si>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</si>
  <si>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</si>
  <si>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</si>
  <si>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</si>
  <si>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</si>
  <si>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</si>
  <si>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</si>
  <si>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</si>
  <si>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</si>
  <si>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</si>
  <si>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</si>
  <si>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</si>
  <si>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</si>
  <si>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</si>
  <si>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</si>
  <si>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</si>
  <si>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</si>
  <si>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</si>
  <si>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</si>
  <si>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</si>
  <si>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</si>
  <si>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</si>
  <si>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</si>
  <si>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</si>
  <si>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</si>
  <si>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</si>
  <si>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</si>
  <si>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</si>
  <si>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</si>
  <si>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</si>
  <si>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</si>
  <si>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</si>
  <si>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</si>
  <si>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</si>
  <si>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</si>
  <si>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</si>
  <si>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</si>
  <si>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</si>
  <si>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</si>
  <si>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</si>
  <si>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</si>
  <si>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</si>
  <si>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</si>
  <si>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</si>
  <si>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</si>
  <si>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</si>
  <si>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</si>
  <si>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</si>
  <si>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</si>
  <si>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</si>
  <si>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</si>
  <si>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</si>
  <si>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</si>
  <si>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</si>
  <si>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</si>
  <si>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</si>
  <si>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</si>
  <si>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</si>
  <si>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</si>
  <si>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</si>
  <si>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</si>
  <si>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</si>
  <si>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</si>
  <si>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</si>
  <si>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</si>
  <si>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</si>
  <si>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</si>
  <si>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</si>
  <si>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</si>
  <si>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</si>
  <si>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</si>
  <si>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</si>
  <si>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</si>
  <si>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</si>
  <si>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</si>
  <si>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</si>
  <si>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</si>
  <si>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</si>
  <si>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</si>
  <si>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</si>
  <si>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</si>
  <si>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</si>
  <si>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</si>
  <si>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</si>
  <si>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</si>
  <si>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</si>
  <si>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</si>
  <si>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</si>
  <si>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</si>
  <si>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</si>
  <si>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</si>
  <si>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</si>
  <si>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</si>
  <si>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</si>
  <si>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</si>
  <si>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</si>
  <si>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</si>
  <si>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</si>
  <si>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</si>
  <si>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</si>
  <si>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</si>
  <si>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</si>
  <si>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</si>
  <si>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</si>
  <si>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</si>
  <si>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</si>
  <si>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</si>
  <si>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</si>
  <si>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</si>
  <si>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</si>
  <si>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</si>
  <si>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</si>
  <si>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</si>
  <si>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</si>
  <si>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</si>
  <si>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</si>
  <si>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</si>
  <si>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</si>
  <si>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</si>
  <si>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</si>
  <si>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</si>
  <si>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</si>
  <si>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</si>
  <si>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</si>
  <si>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</si>
  <si>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</si>
  <si>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</si>
  <si>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</si>
  <si>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</si>
  <si>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</si>
  <si>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</si>
  <si>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</si>
  <si>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</si>
  <si>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</si>
  <si>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</si>
  <si>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</si>
  <si>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</si>
  <si>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</si>
  <si>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</si>
  <si>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</si>
  <si>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</si>
  <si>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</si>
  <si>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</si>
  <si>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</si>
  <si>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</si>
  <si>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</si>
  <si>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</si>
  <si>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</si>
  <si>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</si>
  <si>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</si>
  <si>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</si>
  <si>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</si>
  <si>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</si>
  <si>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</si>
  <si>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</si>
  <si>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</si>
  <si>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</si>
  <si>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</si>
  <si>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</si>
  <si>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</si>
  <si>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</si>
  <si>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</si>
  <si>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</si>
  <si>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</si>
  <si>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</si>
  <si>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</si>
  <si>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</si>
  <si>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</si>
  <si>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</si>
  <si>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</si>
  <si>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</si>
  <si>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</si>
  <si>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</si>
  <si>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</si>
  <si>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</si>
  <si>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</si>
  <si>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</si>
  <si>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</si>
  <si>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</si>
  <si>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</si>
  <si>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</si>
  <si>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</si>
  <si>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</si>
  <si>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</si>
  <si>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</si>
  <si>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</si>
  <si>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</si>
  <si>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</si>
  <si>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</si>
  <si>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</si>
  <si>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</si>
  <si>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</si>
  <si>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</si>
  <si>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</si>
  <si>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</si>
  <si>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</si>
  <si>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</si>
  <si>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</si>
  <si>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</si>
  <si>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</si>
  <si>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</si>
  <si>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</si>
  <si>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</si>
  <si>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</si>
  <si>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</si>
  <si>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</si>
  <si>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</si>
  <si>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</si>
  <si>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</si>
  <si>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</si>
  <si>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</si>
  <si>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</si>
  <si>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</si>
  <si>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</si>
  <si>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</si>
  <si>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</si>
  <si>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</si>
  <si>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</si>
  <si>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</si>
  <si>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</si>
  <si>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</si>
  <si>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</si>
  <si>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</si>
  <si>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</si>
  <si>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</si>
  <si>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</si>
  <si>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</si>
  <si>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</si>
  <si>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</si>
  <si>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</si>
  <si>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</si>
  <si>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</si>
  <si>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</si>
  <si>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</si>
  <si>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</si>
  <si>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</si>
  <si>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</si>
  <si>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</si>
  <si>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</si>
  <si>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</si>
  <si>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</si>
  <si>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</si>
  <si>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</si>
  <si>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</si>
  <si>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</si>
  <si>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</si>
  <si>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</si>
  <si>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</si>
  <si>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</si>
  <si>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</si>
  <si>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</si>
  <si>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</si>
  <si>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</si>
  <si>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</si>
  <si>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</si>
  <si>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</si>
  <si>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</si>
  <si>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</si>
  <si>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</si>
  <si>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</si>
  <si>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</si>
  <si>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</si>
  <si>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</si>
  <si>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</si>
  <si>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</si>
  <si>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</si>
  <si>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</si>
  <si>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</si>
  <si>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</si>
  <si>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</si>
  <si>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</si>
  <si>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</si>
  <si>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</si>
  <si>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</si>
  <si>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</si>
  <si>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</si>
  <si>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</si>
  <si>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</si>
  <si>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</si>
  <si>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</si>
  <si>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</si>
  <si>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</si>
  <si>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</si>
  <si>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</si>
  <si>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</si>
  <si>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</si>
  <si>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</si>
  <si>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</si>
  <si>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</si>
  <si>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</si>
  <si>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</si>
  <si>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</si>
  <si>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</si>
  <si>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</si>
  <si>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</si>
  <si>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</si>
  <si>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</si>
  <si>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</si>
  <si>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</si>
  <si>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</si>
  <si>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</si>
  <si>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</si>
  <si>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</si>
  <si>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</si>
  <si>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</si>
  <si>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</si>
  <si>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</si>
  <si>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</si>
  <si>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</si>
  <si>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</si>
  <si>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</si>
  <si>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</si>
  <si>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</si>
  <si>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</si>
  <si>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</si>
  <si>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</si>
  <si>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</si>
  <si>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</si>
  <si>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</si>
  <si>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</si>
  <si>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</si>
  <si>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</si>
  <si>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</si>
  <si>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</si>
  <si>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</si>
  <si>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</si>
  <si>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</si>
  <si>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</si>
  <si>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</si>
  <si>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</si>
  <si>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</si>
  <si>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</si>
  <si>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</si>
  <si>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</si>
  <si>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</si>
  <si>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</si>
  <si>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</si>
  <si>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</si>
  <si>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</si>
  <si>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</si>
  <si>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</si>
  <si>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</si>
  <si>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</si>
  <si>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</si>
  <si>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</si>
  <si>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</si>
  <si>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</si>
  <si>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</si>
  <si>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</si>
  <si>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</si>
  <si>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</si>
  <si>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</si>
  <si>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</si>
  <si>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</si>
  <si>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</si>
  <si>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</si>
  <si>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</si>
  <si>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</si>
  <si>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</si>
  <si>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</si>
  <si>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</si>
  <si>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</si>
  <si>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</si>
  <si>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</si>
  <si>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</si>
  <si>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</si>
  <si>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</si>
  <si>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</si>
  <si>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</si>
  <si>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</si>
  <si>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</si>
  <si>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</si>
  <si>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</si>
  <si>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</si>
  <si>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</si>
  <si>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</si>
  <si>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</si>
  <si>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</si>
  <si>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</si>
  <si>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</si>
  <si>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</si>
  <si>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</si>
  <si>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</si>
  <si>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</si>
  <si>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</si>
  <si>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</si>
  <si>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</si>
  <si>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</si>
  <si>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</si>
  <si>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</si>
  <si>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</si>
  <si>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</si>
  <si>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</si>
  <si>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</si>
  <si>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</si>
  <si>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</si>
  <si>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</si>
  <si>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</si>
  <si>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</si>
  <si>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</si>
  <si>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</si>
  <si>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</si>
  <si>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</si>
  <si>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</si>
  <si>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</si>
  <si>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</si>
  <si>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</si>
  <si>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</si>
  <si>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</si>
  <si>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</si>
  <si>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</si>
  <si>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</si>
  <si>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</si>
  <si>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</si>
  <si>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</si>
  <si>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</si>
  <si>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</si>
  <si>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</si>
  <si>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</si>
  <si>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</si>
  <si>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</si>
  <si>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</si>
  <si>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</si>
  <si>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</si>
  <si>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</si>
  <si>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</si>
  <si>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</si>
  <si>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</si>
  <si>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</si>
  <si>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</si>
  <si>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</si>
  <si>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</si>
  <si>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</si>
  <si>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</si>
  <si>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</si>
  <si>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</si>
  <si>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</si>
  <si>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</si>
  <si>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</si>
  <si>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</si>
  <si>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</si>
  <si>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</si>
  <si>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</si>
  <si>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</si>
  <si>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</si>
  <si>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</si>
  <si>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</si>
  <si>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</si>
  <si>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</si>
  <si>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</si>
  <si>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</si>
  <si>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</si>
  <si>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</si>
  <si>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</si>
  <si>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</si>
  <si>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</si>
  <si>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</si>
  <si>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</si>
  <si>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</si>
  <si>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</si>
  <si>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</si>
  <si>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</si>
  <si>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</si>
  <si>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</si>
  <si>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</si>
  <si>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</si>
  <si>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</si>
  <si>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</si>
  <si>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</si>
  <si>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</si>
  <si>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</si>
  <si>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</si>
  <si>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</si>
  <si>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</si>
  <si>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</si>
  <si>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</si>
  <si>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</si>
  <si>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</si>
  <si>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</si>
  <si>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</si>
  <si>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</si>
  <si>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</si>
  <si>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</si>
  <si>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</si>
  <si>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</si>
  <si>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</si>
  <si>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</si>
  <si>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</si>
  <si>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</si>
  <si>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</si>
  <si>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</si>
  <si>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</si>
  <si>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</si>
  <si>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</si>
  <si>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</si>
  <si>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</si>
  <si>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</si>
  <si>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</si>
  <si>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</si>
  <si>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</si>
  <si>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</si>
  <si>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</si>
  <si>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</si>
  <si>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</si>
  <si>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</si>
  <si>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</si>
  <si>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</si>
  <si>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</si>
  <si>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</si>
  <si>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</si>
  <si>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</si>
  <si>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</si>
  <si>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</si>
  <si>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</si>
  <si>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</si>
  <si>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</si>
  <si>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</si>
  <si>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</si>
  <si>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</si>
  <si>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</si>
  <si>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</si>
  <si>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</si>
  <si>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</si>
  <si>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</si>
  <si>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</si>
  <si>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</si>
  <si>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</si>
  <si>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</si>
  <si>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</si>
  <si>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</si>
  <si>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</si>
  <si>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</si>
  <si>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</si>
  <si>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</si>
  <si>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</si>
  <si>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</si>
  <si>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</si>
  <si>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</si>
  <si>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</si>
  <si>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</si>
  <si>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</si>
  <si>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</si>
  <si>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</si>
  <si>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</si>
  <si>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</si>
  <si>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</si>
  <si>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</si>
  <si>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</si>
  <si>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</si>
  <si>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</si>
  <si>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</si>
  <si>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</si>
  <si>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</si>
  <si>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</si>
  <si>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</si>
  <si>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</si>
  <si>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</si>
  <si>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</si>
  <si>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</si>
  <si>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</si>
  <si>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</si>
  <si>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</si>
  <si>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</si>
  <si>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</si>
  <si>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</si>
  <si>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</si>
  <si>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</si>
  <si>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</si>
  <si>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</si>
  <si>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</si>
  <si>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</si>
  <si>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</si>
  <si>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</si>
  <si>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</si>
  <si>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</si>
  <si>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</si>
  <si>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</si>
  <si>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</si>
  <si>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</si>
  <si>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</si>
  <si>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</si>
  <si>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</si>
  <si>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</si>
  <si>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</si>
  <si>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</si>
  <si>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</si>
  <si>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</si>
  <si>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</si>
  <si>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</si>
  <si>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</si>
  <si>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</si>
  <si>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</si>
  <si>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</si>
  <si>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</si>
  <si>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</si>
  <si>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</si>
  <si>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</si>
  <si>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</si>
  <si>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</si>
  <si>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</si>
  <si>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</si>
  <si>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</si>
  <si>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</si>
  <si>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</si>
  <si>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</si>
  <si>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</si>
  <si>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</si>
  <si>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</si>
  <si>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</si>
  <si>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</si>
  <si>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</si>
  <si>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</si>
  <si>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</si>
  <si>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</si>
  <si>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</si>
  <si>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</si>
  <si>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</si>
  <si>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</si>
  <si>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</si>
  <si>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</si>
  <si>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</si>
  <si>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</si>
  <si>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</si>
  <si>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</si>
  <si>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</si>
  <si>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</si>
  <si>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</si>
  <si>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</si>
  <si>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</si>
  <si>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</si>
  <si>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</si>
  <si>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</si>
  <si>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</si>
  <si>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</si>
  <si>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</si>
  <si>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</si>
  <si>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</si>
  <si>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</si>
  <si>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</si>
  <si>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</si>
  <si>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</si>
  <si>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</si>
  <si>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</si>
  <si>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</si>
  <si>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</si>
  <si>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</si>
  <si>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</si>
  <si>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</si>
  <si>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</si>
  <si>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</si>
  <si>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</si>
  <si>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</si>
  <si>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</si>
  <si>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</si>
  <si>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</si>
  <si>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</si>
  <si>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</si>
  <si>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</si>
  <si>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</si>
  <si>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</si>
  <si>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</si>
  <si>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</si>
  <si>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</si>
  <si>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</si>
  <si>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</si>
  <si>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</si>
  <si>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</si>
  <si>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</si>
  <si>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</si>
  <si>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</si>
  <si>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</si>
  <si>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</si>
  <si>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</si>
  <si>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</si>
  <si>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</si>
  <si>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</si>
  <si>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</si>
  <si>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</si>
  <si>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</si>
  <si>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</si>
  <si>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</si>
  <si>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</si>
  <si>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</si>
  <si>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</si>
  <si>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</si>
  <si>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</si>
  <si>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</si>
  <si>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</si>
  <si>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</si>
  <si>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</si>
  <si>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</si>
  <si>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</si>
  <si>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</si>
  <si>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</si>
  <si>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</si>
  <si>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</si>
  <si>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</si>
  <si>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</si>
  <si>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</si>
  <si>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</si>
  <si>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</si>
  <si>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</si>
  <si>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</si>
  <si>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</si>
  <si>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</si>
  <si>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</si>
  <si>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</si>
  <si>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</si>
  <si>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</si>
  <si>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</si>
  <si>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</si>
  <si>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</si>
  <si>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</si>
  <si>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</si>
  <si>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</si>
  <si>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</si>
  <si>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</si>
  <si>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</si>
  <si>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</si>
  <si>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</si>
  <si>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</si>
  <si>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</si>
  <si>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</si>
  <si>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</si>
  <si>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</si>
  <si>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</si>
  <si>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</si>
  <si>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</si>
  <si>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</si>
  <si>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</si>
  <si>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</si>
  <si>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</si>
  <si>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</si>
  <si>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</si>
  <si>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</si>
  <si>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</si>
  <si>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</si>
  <si>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</si>
  <si>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</si>
  <si>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</si>
  <si>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</si>
  <si>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</si>
  <si>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</si>
  <si>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</si>
  <si>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</si>
  <si>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</si>
  <si>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</si>
  <si>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</si>
  <si>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</si>
  <si>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</si>
  <si>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</si>
  <si>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</si>
  <si>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</si>
  <si>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</si>
  <si>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</si>
  <si>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</si>
  <si>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</si>
  <si>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</si>
  <si>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</si>
  <si>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</si>
  <si>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</si>
  <si>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</si>
  <si>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</si>
  <si>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</si>
  <si>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</si>
  <si>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</si>
  <si>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</si>
  <si>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</si>
  <si>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</si>
  <si>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</si>
  <si>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</si>
  <si>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</si>
  <si>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</si>
  <si>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</si>
  <si>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</si>
  <si>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</si>
  <si>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</si>
  <si>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</si>
  <si>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</si>
  <si>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</si>
  <si>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</si>
  <si>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</si>
  <si>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</si>
  <si>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</si>
  <si>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</si>
  <si>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</si>
  <si>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</si>
  <si>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</si>
  <si>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</si>
  <si>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</si>
  <si>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</si>
  <si>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</si>
  <si>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</si>
  <si>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</si>
  <si>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</si>
  <si>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</si>
  <si>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</si>
  <si>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</si>
  <si>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</si>
  <si>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</si>
  <si>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</si>
  <si>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</si>
  <si>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</si>
  <si>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</si>
  <si>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</si>
  <si>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</si>
  <si>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</si>
  <si>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</si>
  <si>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</si>
  <si>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</si>
  <si>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</si>
  <si>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</si>
  <si>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</si>
  <si>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</si>
  <si>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</si>
  <si>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</si>
  <si>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</si>
  <si>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</si>
  <si>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</si>
  <si>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</si>
  <si>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</si>
  <si>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</si>
  <si>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</si>
  <si>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</si>
  <si>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</si>
  <si>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</si>
  <si>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</si>
  <si>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</si>
  <si>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</si>
  <si>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</si>
  <si>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</si>
  <si>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</si>
  <si>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</si>
  <si>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</si>
  <si>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</si>
  <si>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</si>
  <si>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</si>
  <si>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</si>
  <si>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</si>
  <si>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</si>
  <si>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</si>
  <si>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</si>
  <si>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</si>
  <si>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</si>
  <si>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</si>
  <si>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</si>
  <si>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</si>
  <si>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</si>
  <si>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</si>
  <si>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</si>
  <si>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</si>
  <si>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</si>
  <si>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</si>
  <si>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</si>
  <si>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</si>
  <si>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</si>
  <si>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</si>
  <si>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</si>
  <si>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</si>
  <si>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</si>
  <si>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</si>
  <si>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</si>
  <si>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</si>
  <si>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</si>
  <si>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</si>
  <si>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</si>
  <si>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</si>
  <si>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</si>
  <si>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</si>
  <si>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</si>
  <si>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</si>
  <si>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</si>
  <si>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</si>
  <si>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</si>
  <si>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</si>
  <si>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</si>
  <si>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</si>
  <si>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</si>
  <si>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</si>
  <si>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</si>
  <si>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</si>
  <si>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</si>
  <si>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</si>
  <si>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</si>
  <si>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</si>
  <si>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</si>
  <si>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</si>
  <si>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</si>
  <si>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</si>
  <si>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</si>
  <si>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</si>
  <si>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</si>
  <si>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</si>
  <si>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</si>
  <si>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</si>
  <si>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</si>
  <si>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</si>
  <si>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</si>
  <si>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</si>
  <si>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</si>
  <si>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</si>
  <si>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</si>
  <si>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</si>
  <si>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</si>
  <si>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</si>
  <si>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</si>
  <si>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</si>
  <si>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</si>
  <si>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</si>
  <si>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</si>
  <si>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</si>
  <si>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</si>
  <si>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</si>
  <si>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</si>
  <si>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</si>
  <si>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</si>
  <si>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</si>
  <si>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</si>
  <si>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</si>
  <si>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</si>
  <si>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</si>
  <si>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</si>
  <si>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</si>
  <si>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</si>
  <si>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</si>
  <si>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</si>
  <si>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</si>
  <si>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</si>
  <si>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</si>
  <si>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</si>
  <si>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</si>
  <si>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</si>
  <si>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</si>
  <si>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</si>
  <si>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</si>
  <si>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</si>
  <si>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</si>
  <si>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</si>
  <si>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</si>
  <si>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</si>
  <si>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</si>
  <si>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</si>
  <si>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</si>
  <si>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</si>
  <si>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</si>
  <si>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</si>
  <si>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</si>
  <si>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</si>
  <si>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</si>
  <si>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</si>
  <si>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</si>
  <si>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</si>
  <si>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</si>
  <si>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</si>
  <si>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</si>
  <si>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</si>
  <si>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</si>
  <si>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</si>
  <si>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</si>
  <si>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</si>
  <si>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</si>
  <si>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</si>
  <si>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</si>
  <si>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</si>
  <si>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</si>
  <si>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</si>
  <si>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</si>
  <si>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</si>
  <si>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</si>
  <si>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</si>
  <si>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</si>
  <si>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</si>
  <si>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</si>
  <si>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</si>
  <si>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</si>
  <si>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</si>
  <si>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</si>
  <si>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</si>
  <si>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</si>
  <si>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</si>
  <si>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</si>
  <si>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</si>
  <si>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</si>
  <si>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</si>
  <si>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</si>
  <si>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</si>
  <si>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</si>
  <si>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</si>
  <si>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</si>
  <si>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</si>
  <si>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</si>
  <si>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</si>
  <si>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</si>
  <si>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</si>
  <si>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</si>
  <si>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</si>
  <si>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</si>
  <si>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</si>
  <si>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</si>
  <si>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</si>
  <si>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</si>
  <si>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</si>
  <si>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</si>
  <si>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</si>
  <si>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</si>
  <si>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</si>
  <si>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</si>
  <si>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</si>
  <si>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</si>
  <si>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</si>
  <si>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</si>
  <si>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</si>
  <si>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</si>
  <si>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</si>
  <si>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</si>
  <si>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</si>
  <si>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</si>
  <si>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</si>
  <si>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</si>
  <si>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</si>
  <si>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</si>
  <si>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</si>
  <si>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</si>
  <si>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</si>
  <si>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</si>
  <si>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</si>
  <si>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</si>
  <si>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</si>
  <si>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</si>
  <si>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</si>
  <si>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</si>
  <si>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</si>
  <si>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</si>
  <si>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</si>
  <si>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</si>
  <si>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</si>
  <si>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</si>
  <si>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</si>
  <si>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</si>
  <si>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</si>
  <si>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</si>
  <si>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</si>
  <si>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</si>
  <si>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</si>
  <si>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</si>
  <si>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</si>
  <si>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</si>
  <si>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</si>
  <si>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</si>
  <si>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</si>
  <si>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</si>
  <si>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</si>
  <si>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</si>
  <si>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</si>
  <si>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</si>
  <si>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</si>
  <si>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</si>
  <si>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</si>
  <si>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</si>
  <si>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</si>
  <si>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</si>
  <si>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</si>
  <si>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</si>
  <si>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</si>
  <si>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</si>
  <si>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</si>
  <si>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</si>
  <si>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</si>
  <si>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</si>
  <si>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</si>
  <si>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</si>
  <si>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</si>
  <si>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</si>
  <si>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</si>
  <si>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</si>
  <si>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</si>
  <si>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</si>
  <si>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</si>
  <si>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</si>
  <si>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</si>
  <si>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</si>
  <si>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</si>
  <si>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</si>
  <si>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</si>
  <si>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</si>
  <si>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</si>
  <si>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</si>
  <si>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</si>
  <si>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</si>
  <si>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</si>
  <si>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</si>
  <si>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</si>
  <si>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</si>
  <si>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</si>
  <si>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</si>
  <si>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</si>
  <si>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</si>
  <si>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</si>
  <si>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</si>
  <si>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</si>
  <si>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</si>
  <si>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</si>
  <si>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</si>
  <si>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</si>
  <si>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</si>
  <si>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</si>
  <si>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</si>
  <si>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</si>
  <si>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</si>
  <si>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</si>
  <si>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</si>
  <si>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</si>
  <si>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</si>
  <si>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</si>
  <si>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</si>
  <si>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</si>
  <si>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</si>
  <si>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</si>
  <si>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</si>
  <si>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</si>
  <si>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</si>
  <si>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</si>
  <si>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</si>
  <si>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</si>
  <si>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</si>
  <si>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</si>
  <si>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</si>
  <si>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</si>
  <si>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</si>
  <si>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</si>
  <si>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</si>
  <si>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</si>
  <si>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</si>
  <si>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</si>
  <si>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</si>
  <si>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</si>
  <si>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</si>
  <si>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</si>
  <si>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</si>
  <si>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</si>
  <si>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</si>
  <si>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</si>
  <si>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</si>
  <si>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</si>
  <si>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</si>
  <si>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</si>
  <si>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</si>
  <si>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</si>
  <si>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</si>
  <si>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</si>
  <si>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</si>
  <si>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</si>
  <si>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</si>
  <si>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</si>
  <si>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</si>
  <si>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</si>
  <si>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</si>
  <si>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</si>
  <si>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</si>
  <si>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</si>
  <si>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</si>
  <si>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</si>
  <si>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</si>
  <si>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</si>
  <si>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</si>
  <si>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</si>
  <si>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</si>
  <si>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</si>
  <si>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</si>
  <si>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</si>
  <si>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</si>
  <si>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</si>
  <si>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</si>
  <si>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</si>
  <si>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</si>
  <si>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</si>
  <si>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</si>
  <si>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</si>
  <si>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</si>
  <si>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</si>
  <si>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</si>
  <si>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</si>
  <si>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</si>
  <si>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</si>
  <si>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</si>
  <si>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</si>
  <si>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</si>
  <si>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</si>
  <si>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</si>
  <si>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</si>
  <si>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</si>
  <si>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</si>
  <si>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</si>
  <si>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</si>
  <si>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</si>
  <si>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</si>
  <si>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</si>
  <si>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</si>
  <si>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</si>
  <si>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</si>
  <si>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</si>
  <si>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</si>
  <si>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</si>
  <si>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</si>
  <si>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</si>
  <si>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</si>
  <si>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</si>
  <si>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</si>
  <si>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</si>
  <si>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</si>
  <si>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</si>
  <si>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</si>
  <si>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</si>
  <si>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</si>
  <si>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</si>
  <si>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</si>
  <si>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</si>
  <si>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</si>
  <si>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</si>
  <si>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</si>
  <si>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</si>
  <si>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</si>
  <si>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</si>
  <si>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</si>
  <si>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</si>
  <si>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</si>
  <si>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</si>
  <si>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</si>
  <si>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</si>
  <si>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</si>
  <si>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</si>
  <si>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</si>
  <si>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</si>
  <si>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</si>
  <si>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</si>
  <si>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</si>
  <si>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</si>
  <si>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</si>
  <si>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</si>
  <si>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</si>
  <si>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</si>
  <si>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</si>
  <si>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</si>
  <si>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</si>
  <si>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</si>
  <si>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</si>
  <si>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</si>
  <si>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</si>
  <si>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</si>
  <si>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</si>
  <si>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</si>
  <si>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</si>
  <si>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</si>
  <si>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</si>
  <si>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</si>
  <si>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</si>
  <si>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</si>
  <si>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</si>
  <si>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</si>
  <si>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</si>
  <si>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</si>
  <si>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</si>
  <si>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</si>
  <si>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</si>
  <si>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</si>
  <si>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</si>
  <si>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</si>
  <si>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</si>
  <si>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</si>
  <si>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</si>
  <si>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</si>
  <si>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</si>
  <si>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</si>
  <si>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</si>
  <si>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</si>
  <si>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</si>
  <si>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</si>
  <si>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</si>
  <si>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</si>
  <si>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</si>
  <si>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</si>
  <si>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</si>
  <si>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</si>
  <si>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</si>
  <si>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</si>
  <si>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</si>
  <si>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</si>
  <si>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</si>
  <si>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</si>
  <si>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</si>
  <si>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</si>
  <si>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</si>
  <si>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</si>
  <si>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</si>
  <si>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</si>
  <si>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</si>
  <si>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</si>
  <si>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</si>
  <si>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</si>
  <si>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</si>
  <si>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</si>
  <si>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</si>
  <si>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</si>
  <si>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</si>
  <si>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</si>
  <si>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</si>
  <si>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</si>
  <si>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</si>
  <si>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</si>
  <si>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</si>
  <si>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</si>
  <si>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</si>
  <si>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</si>
  <si>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</si>
  <si>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</si>
  <si>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</si>
  <si>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</si>
  <si>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</si>
  <si>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</si>
  <si>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</si>
  <si>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</si>
  <si>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</si>
  <si>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</si>
  <si>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</si>
  <si>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</si>
  <si>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</si>
  <si>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</si>
  <si>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</si>
  <si>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</si>
  <si>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</si>
  <si>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</si>
  <si>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</si>
  <si>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</si>
  <si>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</si>
  <si>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</si>
  <si>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</si>
  <si>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</si>
  <si>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</si>
  <si>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</si>
  <si>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</si>
  <si>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</si>
  <si>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</si>
  <si>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</si>
  <si>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</si>
  <si>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</si>
  <si>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</si>
  <si>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</si>
  <si>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</si>
  <si>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</si>
  <si>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</si>
  <si>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</si>
  <si>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</si>
  <si>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</si>
  <si>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</si>
  <si>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</si>
  <si>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</si>
  <si>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</si>
  <si>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</si>
  <si>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</si>
  <si>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</si>
  <si>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</si>
  <si>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</si>
  <si>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</si>
  <si>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</si>
  <si>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</si>
  <si>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</si>
  <si>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</si>
  <si>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</si>
  <si>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</si>
  <si>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</si>
  <si>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</si>
  <si>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</si>
  <si>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</si>
  <si>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</si>
  <si>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</si>
  <si>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</si>
  <si>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</si>
  <si>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</si>
  <si>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</si>
  <si>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</si>
  <si>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</si>
  <si>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</si>
  <si>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</si>
  <si>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</si>
  <si>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</si>
  <si>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</si>
  <si>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</si>
  <si>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</si>
  <si>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</si>
  <si>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</si>
  <si>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</si>
  <si>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</si>
  <si>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</si>
  <si>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</si>
  <si>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</si>
  <si>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</si>
  <si>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</si>
  <si>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</si>
  <si>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</si>
  <si>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</si>
  <si>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</si>
  <si>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</si>
  <si>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</si>
  <si>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</si>
  <si>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</si>
  <si>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</si>
  <si>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</si>
  <si>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</si>
  <si>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</si>
  <si>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</si>
  <si>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</si>
  <si>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</si>
  <si>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</si>
  <si>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</si>
  <si>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</si>
  <si>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</si>
  <si>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</si>
  <si>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</si>
  <si>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</si>
  <si>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</si>
  <si>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</si>
  <si>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</si>
  <si>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</si>
  <si>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</si>
  <si>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</si>
  <si>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</si>
  <si>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</si>
  <si>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</si>
  <si>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</si>
  <si>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</si>
  <si>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</si>
  <si>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</si>
  <si>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</si>
  <si>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</si>
  <si>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</si>
  <si>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</si>
  <si>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</si>
  <si>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</si>
  <si>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</si>
  <si>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</si>
  <si>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</si>
  <si>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</si>
  <si>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</si>
  <si>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</si>
  <si>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</si>
  <si>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</si>
  <si>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</si>
  <si>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</si>
  <si>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</si>
  <si>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</si>
  <si>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</si>
  <si>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</si>
  <si>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</si>
  <si>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</si>
  <si>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</si>
  <si>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</si>
  <si>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</si>
  <si>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</si>
  <si>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</si>
  <si>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</si>
  <si>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</si>
  <si>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</si>
  <si>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</si>
  <si>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</si>
  <si>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</si>
  <si>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</si>
  <si>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</si>
  <si>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</si>
  <si>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</si>
  <si>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</si>
  <si>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</si>
  <si>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</si>
  <si>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</si>
  <si>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</si>
  <si>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</si>
  <si>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</si>
  <si>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</si>
  <si>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</si>
  <si>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</si>
  <si>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</si>
  <si>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</si>
  <si>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</si>
  <si>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</si>
  <si>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</si>
  <si>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</si>
  <si>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</si>
  <si>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</si>
  <si>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</si>
  <si>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</si>
  <si>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</si>
  <si>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</si>
  <si>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</si>
  <si>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</si>
  <si>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</si>
  <si>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</si>
  <si>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</si>
  <si>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</si>
  <si>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</si>
  <si>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</si>
  <si>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</si>
  <si>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</si>
  <si>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</si>
  <si>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</si>
  <si>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</si>
  <si>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</si>
  <si>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</si>
  <si>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</si>
  <si>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</si>
  <si>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</si>
  <si>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</si>
  <si>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</si>
  <si>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</si>
  <si>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</si>
  <si>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</si>
  <si>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</si>
  <si>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</si>
  <si>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</si>
  <si>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</si>
  <si>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</si>
  <si>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</si>
  <si>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</si>
  <si>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</si>
  <si>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</si>
  <si>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</si>
  <si>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</si>
  <si>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</si>
  <si>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</si>
  <si>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</si>
  <si>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</si>
  <si>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</si>
  <si>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</si>
  <si>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</si>
  <si>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</si>
  <si>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</si>
  <si>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</si>
  <si>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</si>
  <si>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</si>
  <si>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</si>
  <si>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</si>
  <si>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</si>
  <si>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</si>
  <si>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</si>
  <si>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</si>
  <si>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</si>
  <si>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</si>
  <si>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</si>
  <si>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</si>
  <si>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</si>
  <si>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</si>
  <si>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</si>
  <si>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</si>
  <si>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</si>
  <si>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</si>
  <si>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</si>
  <si>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</si>
  <si>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</si>
  <si>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</si>
  <si>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</si>
  <si>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</si>
  <si>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</si>
  <si>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</si>
  <si>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</si>
  <si>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</si>
  <si>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</si>
  <si>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</si>
  <si>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</si>
  <si>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</si>
  <si>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</si>
  <si>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</si>
  <si>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</si>
  <si>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</si>
  <si>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</si>
  <si>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</si>
  <si>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</si>
  <si>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</si>
  <si>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</si>
  <si>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</si>
  <si>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</si>
  <si>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</si>
  <si>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</si>
  <si>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</si>
  <si>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</si>
  <si>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</si>
  <si>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</si>
  <si>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</si>
  <si>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</si>
  <si>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</si>
  <si>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</si>
  <si>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</si>
  <si>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</si>
  <si>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</si>
  <si>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</si>
  <si>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</si>
  <si>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</si>
  <si>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</si>
  <si>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</si>
  <si>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</si>
  <si>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</si>
  <si>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</si>
  <si>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</si>
  <si>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</si>
  <si>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</si>
  <si>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</si>
  <si>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</si>
  <si>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</si>
  <si>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</si>
  <si>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</si>
  <si>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</si>
  <si>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</si>
  <si>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</si>
  <si>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</si>
  <si>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</si>
  <si>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</si>
  <si>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</si>
  <si>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</si>
  <si>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</si>
  <si>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</si>
  <si>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</si>
  <si>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</si>
  <si>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</si>
  <si>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</si>
  <si>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</si>
  <si>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</si>
  <si>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</si>
  <si>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</si>
  <si>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</si>
  <si>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</si>
  <si>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</si>
  <si>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</si>
  <si>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</si>
  <si>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</si>
  <si>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PCM-20251117-00000671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</si>
  <si>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</si>
  <si>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</si>
  <si>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</si>
  <si>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</si>
  <si>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</si>
  <si>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</si>
  <si>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</si>
  <si>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</si>
  <si>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</si>
  <si>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</si>
  <si>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</si>
  <si>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</si>
  <si>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</si>
  <si>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</si>
  <si>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</si>
  <si>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</si>
  <si>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</si>
  <si>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</si>
  <si>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</si>
  <si>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</si>
  <si>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</si>
  <si>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</si>
  <si>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</si>
  <si>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</si>
  <si>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</si>
  <si>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</si>
  <si>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</si>
  <si>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</si>
  <si>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</si>
  <si>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</si>
  <si>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</si>
  <si>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</si>
  <si>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</si>
  <si>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</si>
  <si>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</si>
  <si>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</si>
  <si>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</si>
  <si>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</si>
  <si>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</si>
  <si>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</si>
  <si>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</si>
  <si>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</si>
  <si>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</si>
  <si>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</si>
  <si>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</si>
  <si>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</si>
  <si>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</si>
  <si>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</si>
  <si>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</si>
  <si>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</si>
  <si>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</si>
  <si>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</si>
  <si>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</si>
  <si>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</si>
  <si>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</si>
  <si>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</si>
  <si>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</si>
  <si>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</si>
  <si>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</si>
  <si>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</si>
  <si>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</si>
  <si>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</si>
  <si>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</si>
  <si>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</si>
  <si>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</si>
  <si>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</si>
  <si>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</si>
  <si>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</si>
  <si>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</si>
  <si>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</si>
  <si>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</si>
  <si>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</si>
  <si>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</si>
  <si>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</si>
  <si>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</si>
  <si>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</si>
  <si>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</si>
  <si>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</si>
  <si>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</si>
  <si>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</si>
  <si>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</si>
  <si>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</si>
  <si>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</si>
  <si>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</si>
  <si>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</si>
  <si>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</si>
  <si>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</si>
  <si>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PCM-20251117-00000509</t>
  </si>
  <si>
    <t xml:space="preserve">EM team at site </t>
  </si>
  <si>
    <t>PCM-20251117-00000602</t>
  </si>
  <si>
    <t>EM team on the way need 120 min</t>
  </si>
  <si>
    <t xml:space="preserve"> PCM-20250215-00000830 </t>
  </si>
  <si>
    <t>LTE site still down and  site located in aramco area access issue need special permission</t>
  </si>
  <si>
    <t>PCM-20251117-00000824</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</si>
  <si>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</si>
  <si>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</si>
  <si>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</si>
  <si>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</si>
  <si>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</si>
  <si>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</si>
  <si>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</si>
  <si>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</si>
  <si>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</si>
  <si>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PCM-20251117-00000802</t>
  </si>
  <si>
    <t xml:space="preserve">EM team need 20 min </t>
  </si>
  <si>
    <t>PCM-20251116-00002313</t>
  </si>
  <si>
    <t>ZTE module repaired and team dispatched estimated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</si>
</sst>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0" totalsRowShown="0" headerRowDxfId="31" dataDxfId="30" headerRowBorderDxfId="28" tableBorderDxfId="29">
  <autoFilter ref="A1:L1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315.51290578703629</v>
      </c>
      <c r="H2" s="76">
        <v>45662.943402777775</v>
      </c>
      <c r="I2" s="59" t="str">
        <f>IFERROR(VLOOKUP(D2,DB!A:F,6,0),"")</f>
        <v>Generator-SG</v>
      </c>
      <c r="J2" s="59" t="str">
        <f>IFERROR(VLOOKUP(D2,DB!A:G,7,0),"")</f>
        <v>Dead</v>
      </c>
      <c r="K2" s="67" t="s">
        <v>39022</v>
      </c>
      <c r="L2" s="65" t="str">
        <f>IFERROR(VLOOKUP(D2,DB!A:I,9,0),"")</f>
        <v>Latis</v>
      </c>
    </row>
    <row r="3" spans="1:15" ht="15" customHeight="1">
      <c r="A3" s="129" t="s">
        <v>39023</v>
      </c>
      <c r="B3" s="130" t="str">
        <f>IFERROR(VLOOKUP(D3,DB!A:K,11,0),"")</f>
        <v>R1</v>
      </c>
      <c r="C3" s="130">
        <v>1</v>
      </c>
      <c r="D3" s="130" t="s">
        <v>11741</v>
      </c>
      <c r="E3" s="131" t="s">
        <v>39021</v>
      </c>
      <c r="F3" s="128">
        <v>45978.394618055558</v>
      </c>
      <c r="G3" s="132">
        <f ca="1">IFERROR(NOW()-F3,"")</f>
        <v>6.6713657404761761E-2</v>
      </c>
      <c r="H3" s="128">
        <v>45978.389687499999</v>
      </c>
      <c r="I3" s="130" t="str">
        <f>IFERROR(VLOOKUP(D3,DB!A:F,6,0),"")</f>
        <v>Generator-SG</v>
      </c>
      <c r="J3" s="130" t="str">
        <f>IFERROR(VLOOKUP(D3,DB!A:G,7,0),"")</f>
        <v>Dead</v>
      </c>
      <c r="K3" s="133" t="s">
        <v>39024</v>
      </c>
      <c r="L3" s="134" t="str">
        <f>IFERROR(VLOOKUP(D3,DB!A:I,9,0),"")</f>
        <v>Latis</v>
      </c>
    </row>
    <row r="4" spans="1:15" ht="15" customHeight="1">
      <c r="A4" s="129"/>
      <c r="B4" s="130" t="str">
        <f>IFERROR(VLOOKUP(D4,DB!A:K,11,0),"")</f>
        <v/>
      </c>
      <c r="C4" s="130"/>
      <c r="D4" s="130"/>
      <c r="E4" s="131"/>
      <c r="F4" s="128"/>
      <c r="G4" s="132">
        <f ca="1">IFERROR(NOW()-F4,"")</f>
        <v>45978.461331712962</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45978.461331712962</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45978.461331712962</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45978.461331712962</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45978.461331712962</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45978.461331712962</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45978.461331712962</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45978.461331712962</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45978.461331712962</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45978.461331712962</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45978.461331712962</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45978.461331712962</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45978.461331712962</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45978.461331712962</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45978.461331712962</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45978.461331712962</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45978.461331712962</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45978.461331712962</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45978.461331712962</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45978.461331712962</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45978.461331712962</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45978.461331712962</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45978.461331712962</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45978.461331712962</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45978.461331712962</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45978.461331712962</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45978.461331712962</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45978.461331712962</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45978.461331712962</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45978.461331712962</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45978.461331712962</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45978.461331712962</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45978.461331712962</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45978.461331712962</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45978.461331712962</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45978.461331712962</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45978.461331712962</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45978.461331712962</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45978.461331712962</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45978.461331712962</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45978.461331712962</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45978.461331712962</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45978.461331712962</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45978.461331712962</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45978.461331712962</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45978.461331712962</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45978.461331712962</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45978.461331712962</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45978.461331712962</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45978.461331712962</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45978.461331712962</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45978.461331712962</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45978.461331712962</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45978.461331712962</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45978.461331712962</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45978.461331712962</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45978.461331712962</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45978.461331712962</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45978.461331712962</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45978.461331712962</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45978.461331712962</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45978.461331712962</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45978.461331712962</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45978.461331712962</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45978.461331712962</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45978.461331712962</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45978.461331712962</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45978.461331712962</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45978.461331712962</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45978.461331712962</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45978.461331712962</v>
      </c>
      <c r="H74" s="128"/>
      <c r="I74" s="130" t="str">
        <f>IFERROR(VLOOKUP(D74,DB!A:F,6,0),"")</f>
        <v/>
      </c>
      <c r="J74" s="130" t="str">
        <f>IFERROR(VLOOKUP(D74,DB!A:G,7,0),"")</f>
        <v/>
      </c>
      <c r="K74" s="133"/>
      <c r="L74" s="134" t="str">
        <f>IFERROR(VLOOKUP(D74,DB!A:I,9,0),"")</f>
        <v/>
      </c>
    </row>
    <row r="75" spans="1:12" ht="15" customHeight="1">
      <c r="A75" s="129"/>
      <c r="B75" s="130" t="str">
        <f>IFERROR(VLOOKUP(D75,DB!A:K,11,0),"")</f>
        <v/>
      </c>
      <c r="C75" s="130"/>
      <c r="D75" s="130"/>
      <c r="E75" s="131"/>
      <c r="F75" s="128"/>
      <c r="G75" s="132">
        <f ca="1">IFERROR(NOW()-F75,"")</f>
        <v>45978.461331712962</v>
      </c>
      <c r="H75" s="128"/>
      <c r="I75" s="130" t="str">
        <f>IFERROR(VLOOKUP(D75,DB!A:F,6,0),"")</f>
        <v/>
      </c>
      <c r="J75" s="130" t="str">
        <f>IFERROR(VLOOKUP(D75,DB!A:G,7,0),"")</f>
        <v/>
      </c>
      <c r="K75" s="133"/>
      <c r="L75" s="134" t="str">
        <f>IFERROR(VLOOKUP(D75,DB!A:I,9,0),"")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6"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153.46149375000095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5">
        <v>45976.436342592591</v>
      </c>
      <c r="G4" s="105">
        <f ca="1">IFERROR(NOW()-F4,"-")</f>
        <v>2.0249891203711741</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24801</v>
      </c>
      <c r="E5" s="103" t="s">
        <v>39021</v>
      </c>
      <c r="F5" s="104"/>
      <c r="G5" s="105">
        <f ca="1">IFERROR(NOW()-F5,"-")</f>
        <v>45978.461331712962</v>
      </c>
      <c r="H5" s="104">
        <v>45978.328020833331</v>
      </c>
      <c r="I5" s="18" t="str">
        <f>IFERROR(VLOOKUP(D5,DB!A:F,6,0),"")</f>
        <v>SCECO</v>
      </c>
      <c r="J5" s="18" t="str">
        <f>IFERROR(VLOOKUP(D5,DB!A:G,7,0),"")</f>
        <v>No BB Shifted+No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45978.461331712962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45978.461331712962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45978.461331712962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45978.461331712962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45978.461331712962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45978.461331712962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45978.461331712962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45978.461331712962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45978.461331712962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45978.461331712962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45978.461331712962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45978.461331712962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45978.461331712962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45978.461331712962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45978.461331712962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45978.461331712962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45978.461331712962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45978.461331712962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45978.461331712962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45978.461331712962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45978.461331712962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45978.461331712962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45978.461331712962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45978.461331712962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45978.461331712962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45978.461331712962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45978.461331712962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45978.461331712962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45978.461331712962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45978.461331712962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45978.461331712962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45978.461331712962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45978.461331712962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45978.461331712962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45978.461331712962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45978.461331712962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45978.461331712962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45978.461331712962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45978.461331712962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45978.461331712962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45978.461331712962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45978.461331712962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45978.461331712962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45978.461331712962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45978.461331712962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45978.461331712962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45978.461331712962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45978.461331712962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45978.461331712962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45978.461331712962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45978.461331712962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45978.461331712962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45978.461331712962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45978.461331712962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45978.461331712962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45978.461331712962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45978.461331712962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45978.461331712962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45978.461331712962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45978.461331712962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45978.461331712962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45978.461331712962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45978.461331712962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45978.461331712962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45978.461331712962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45978.461331712962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45978.461331712962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45978.461331712962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45978.461331712962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45978.461331712962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45978.461331712962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45978.461331712962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45978.461331712962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45978.461331712962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45978.461331712962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45978.461331712962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45978.461331712962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45978.461331712962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45978.461331712962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45978.461331712962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45978.461331712962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45978.461331712962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45978.461331712962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45978.461331712962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45978.461331712962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45978.461331712962</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45978.461331712962</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45978.461331712962</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45978.461331712962</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45978.461331712962</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45978.461331712962</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45978.461331712962</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45978.461331712962</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45978.461331712962</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45978.461331712962</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45978.461331712962</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45978.461331712962</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45978.461331712962</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45978.461331712962</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45978.461331712962</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45978.461331712962</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45978.461331712962</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45978.461331712962</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45978.461331712962</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45978.461331712962</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45978.461331712962</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45978.461331712962</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45978.461331712962</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45978.461331712962</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45978.461331712962</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45978.461331712962</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45978.461331712962</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45978.461331712962</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45978.461331712962</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45978.461331712962</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45978.461331712962</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45978.461331712962</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45978.461331712962</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45978.461331712962</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45978.461331712962</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45978.461331712962</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45978.461331712962</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45978.461331712962</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45978.461331712962</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45978.461331712962</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45978.461331712962</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45978.461331712962</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45978.461331712962</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45978.461331712962</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45978.461331712962</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45978.461331712962</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45978.461331712962</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45978.461331712962</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45978.461331712962</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45978.461331712962</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45978.461331712962</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45978.461331712962</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45978.461331712962</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45978.461331712962</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45978.461331712962</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45978.461331712962</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45978.461331712962</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45978.461331712962</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45978.461331712962</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45978.461331712962</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45978.461331712962</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45978.461331712962</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45978.461331712962</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45978.461331712962</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45978.461331712962</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45978.461331712962</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45978.461331712962</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45978.461331712962</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45978.461331712962</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45978.461331712962</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45978.461331712962</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45978.461331712962</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45978.461331712962</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45978.461331712962</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45978.461331712962</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45978.461331712962</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45978.461331712962</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45978.461331712962</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45978.461331712962</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45978.461331712962</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45978.461331712962</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45978.461331712962</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45978.461331712962</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45978.461331712962</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45978.461331712962</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45978.461331712962</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45978.461331712962</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45978.461331712962</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45978.461331712962</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45978.461331712962</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45978.461331712962</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45978.461331712962</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45978.461331712962</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45978.461331712962</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45978.461331712962</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45978.461331712962</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45978.461331712962</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45978.461331712962</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45978.461331712962</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45978.461331712962</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45978.461331712962</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45978.461331712962</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45978.461331712962</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45978.461331712962</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45978.461331712962</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45978.461331712962</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45978.461331712962</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45978.461331712962</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45978.461331712962</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45978.461331712962</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45978.461331712962</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45978.461331712962</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45978.461331712962</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45978.461331712962</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45978.461331712962</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45978.461331712962</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45978.461331712962</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45978.461331712962</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45978.461331712962</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45978.461331712962</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45978.461331712962</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45978.461331712962</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45978.461331712962</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45978.461331712962</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45978.461331712962</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45978.461331712962</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F10" sqref="F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14076</v>
      </c>
      <c r="E2" s="18" t="s">
        <v>39021</v>
      </c>
      <c r="F2" s="20">
        <v>45978.331469907411</v>
      </c>
      <c r="G2" s="21">
        <f t="shared" ref="G2:G18" ca="1" si="0">IFERROR(NOW()-F2,"-")</f>
        <v>0.12986180555162719</v>
      </c>
      <c r="H2" s="22">
        <v>45978.325949074075</v>
      </c>
      <c r="I2" s="19" t="str">
        <f>IFERROR(VLOOKUP(D2,DB!A:F,6,0),"")</f>
        <v>SCECO</v>
      </c>
      <c r="J2" s="18" t="str">
        <f>IFERROR(VLOOKUP(D2,DB!A:G,7,0),"")</f>
        <v>Dead</v>
      </c>
      <c r="K2" s="45" t="s">
        <v>39112</v>
      </c>
      <c r="L2" s="23" t="str">
        <f>IFERROR(VLOOKUP(D2,DB!A:I,9,0),"")</f>
        <v>Latis</v>
      </c>
    </row>
    <row r="3" spans="1:13" ht="15" customHeight="1">
      <c r="A3" s="19" t="s">
        <v>39113</v>
      </c>
      <c r="B3" s="61" t="str">
        <f>IFERROR(VLOOKUP(D3,DB!A:K,11,0),"")</f>
        <v>R3</v>
      </c>
      <c r="C3" s="18">
        <v>2</v>
      </c>
      <c r="D3" s="18" t="s">
        <v>14885</v>
      </c>
      <c r="E3" s="18" t="s">
        <v>39021</v>
      </c>
      <c r="F3" s="22">
        <v>45978.366365740738</v>
      </c>
      <c r="G3" s="21">
        <f t="shared" ca="1" si="0"/>
        <v>9.4965972224599682E-2</v>
      </c>
      <c r="H3" s="22">
        <v>45978.35528935185</v>
      </c>
      <c r="I3" s="19" t="str">
        <f>IFERROR(VLOOKUP(D3,DB!A:F,6,0),"")</f>
        <v>SCECO</v>
      </c>
      <c r="J3" s="18" t="str">
        <f>IFERROR(VLOOKUP(D3,DB!A:G,7,0),"")</f>
        <v>Vandalized</v>
      </c>
      <c r="K3" s="45" t="s">
        <v>39114</v>
      </c>
      <c r="L3" s="23" t="str">
        <f>IFERROR(VLOOKUP(D3,DB!A:I,9,0),"")</f>
        <v>Latis</v>
      </c>
    </row>
    <row r="4" spans="1:13" ht="15" customHeight="1">
      <c r="A4" s="19"/>
      <c r="B4" s="61" t="str">
        <f>IFERROR(VLOOKUP(D4,DB!A:K,11,0),"")</f>
        <v/>
      </c>
      <c r="C4" s="18"/>
      <c r="D4" s="18"/>
      <c r="E4" s="18"/>
      <c r="F4" s="20"/>
      <c r="G4" s="21">
        <f t="shared" ca="1" si="0"/>
        <v>45978.461331712962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45978.461331712962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45978.461331712962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45978.461331712962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45978.461331712962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45978.461331712962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45978.461331712962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45978.461331712962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45978.461331712962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45978.461331712962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45978.461331712962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45978.461331712962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45978.461331712962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45978.461331712962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45978.461331712962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45978.461331712962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45978.461331712962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45978.461331712962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45978.461331712962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45978.461331712962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45978.461331712962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45978.461331712962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45978.461331712962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45978.461331712962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45978.461331712962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45978.461331712962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45978.461331712962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45978.461331712962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45978.461331712962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45978.461331712962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45978.461331712962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45978.461331712962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45978.461331712962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45978.461331712962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45978.461331712962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45978.461331712962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45978.461331712962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45978.461331712962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45978.461331712962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45978.461331712962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45978.461331712962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45978.461331712962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45978.461331712962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45978.461331712962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45978.461331712962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45978.461331712962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45978.461331712962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45978.461331712962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45978.461331712962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45978.461331712962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45978.461331712962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45978.461331712962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45978.461331712962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45978.461331712962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45978.461331712962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45978.461331712962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45978.461331712962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45978.461331712962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45978.461331712962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45978.461331712962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45978.461331712962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45978.461331712962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45978.461331712962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45978.461331712962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45978.461331712962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45978.461331712962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45978.461331712962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45978.461331712962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45978.461331712962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45978.461331712962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45978.461331712962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45978.461331712962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45978.461331712962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45978.461331712962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45978.461331712962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45978.461331712962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45978.461331712962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45978.461331712962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45978.461331712962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45978.461331712962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45978.461331712962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45978.461331712962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45978.461331712962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45978.461331712962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45978.461331712962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45978.461331712962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45978.461331712962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45978.461331712962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45978.461331712962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45978.461331712962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45978.461331712962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45978.461331712962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45978.461331712962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45978.461331712962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45978.461331712962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45978.461331712962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45978.461331712962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45978.461331712962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45978.461331712962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45978.461331712962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45978.461331712962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45978.461331712962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45978.461331712962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45978.461331712962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45978.461331712962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45978.461331712962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45978.461331712962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45978.461331712962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45978.461331712962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45978.461331712962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45978.461331712962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45978.461331712962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45978.461331712962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45978.461331712962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45978.461331712962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45978.461331712962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45978.461331712962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45978.461331712962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45978.461331712962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45978.461331712962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45978.461331712962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45978.461331712962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45978.461331712962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45978.461331712962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45978.461331712962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45978.461331712962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45978.461331712962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45978.461331712962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45978.461331712962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45978.461331712962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45978.461331712962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45978.461331712962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45978.461331712962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45978.461331712962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45978.461331712962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45978.461331712962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45978.461331712962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45978.461331712962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45978.461331712962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45978.461331712962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45978.461331712962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45978.461331712962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45978.461331712962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45978.461331712962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45978.461331712962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45978.461331712962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45978.461331712962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45978.461331712962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45978.461331712962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45978.461331712962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45978.461331712962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45978.461331712962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45978.461331712962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45978.461331712962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45978.461331712962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45978.461331712962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45978.461331712962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45978.461331712962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45978.461331712962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45978.461331712962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45978.461331712962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45978.461331712962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45978.461331712962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45978.461331712962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45978.461331712962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45978.461331712962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45978.461331712962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45978.461331712962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45978.461331712962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45978.461331712962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45978.461331712962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45978.461331712962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45978.461331712962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45978.461331712962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45978.461331712962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45978.461331712962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45978.461331712962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45978.461331712962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45978.461331712962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45978.461331712962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45978.461331712962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45978.461331712962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45978.461331712962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45978.461331712962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45978.461331712962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45978.461331712962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45978.461331712962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45978.461331712962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45978.461331712962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45978.461331712962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45978.461331712962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45978.461331712962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45978.461331712962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45978.461331712962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45978.461331712962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45978.461331712962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45978.461331712962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45978.461331712962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45978.461331712962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45978.461331712962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45978.461331712962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45978.461331712962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45978.461331712962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45978.461331712962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45978.461331712962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45978.461331712962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45978.461331712962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45978.461331712962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45978.461331712962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45978.461331712962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45978.461331712962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45978.461331712962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45978.461331712962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45978.461331712962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45978.461331712962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45978.461331712962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45978.461331712962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45978.461331712962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45978.461331712962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45978.461331712962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45978.461331712962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45978.461331712962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45978.461331712962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45978.461331712962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45978.461331712962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45978.461331712962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45978.461331712962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45978.461331712962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45978.461331712962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45978.461331712962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45978.461331712962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45978.461331712962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45978.461331712962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45978.461331712962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45978.461331712962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45978.461331712962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45978.461331712962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45978.461331712962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45978.461331712962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45978.461331712962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45978.461331712962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45978.461331712962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45978.461331712962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45978.461331712962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45978.461331712962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45978.461331712962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45978.461331712962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45978.461331712962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45978.461331712962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45978.461331712962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45978.461331712962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45978.461331712962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45978.461331712962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45978.461331712962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45978.461331712962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45978.461331712962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45978.461331712962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45978.461331712962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45978.461331712962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45978.461331712962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45978.461331712962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45978.461331712962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45978.461331712962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45978.461331712962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45978.461331712962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45978.461331712962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45978.461331712962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45978.461331712962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45978.461331712962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45978.461331712962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45978.461331712962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45978.461331712962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45978.461331712962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45978.461331712962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45978.461331712962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45978.461331712962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45978.461331712962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45978.461331712962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45978.461331712962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45978.461331712962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45978.461331712962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45978.461331712962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45978.461331712962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45978.461331712962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45978.461331712962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45978.461331712962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45978.461331712962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45978.461331712962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45978.461331712962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45978.461331712962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45978.461331712962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45978.461331712962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45978.461331712962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45978.461331712962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45978.461331712962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45978.461331712962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45978.461331712962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45978.461331712962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45978.461331712962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45978.461331712962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45978.461331712962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45978.461331712962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45978.461331712962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45978.461331712962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45978.461331712962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45978.461331712962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45978.461331712962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45978.461331712962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45978.461331712962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45978.461331712962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45978.461331712962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45978.461331712962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45978.461331712962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45978.461331712962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45978.461331712962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45978.461331712962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45978.461331712962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45978.461331712962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45978.461331712962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45978.461331712962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45978.461331712962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45978.461331712962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45978.461331712962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45978.461331712962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45978.461331712962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45978.461331712962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45978.461331712962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45978.461331712962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45978.461331712962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45978.461331712962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45978.461331712962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45978.461331712962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45978.461331712962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45978.461331712962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45978.461331712962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45978.461331712962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45978.461331712962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45978.461331712962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45978.461331712962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45978.461331712962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45978.461331712962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45978.461331712962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45978.461331712962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45978.461331712962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45978.461331712962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45978.461331712962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45978.461331712962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45978.461331712962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45978.461331712962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45978.461331712962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45978.461331712962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45978.461331712962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45978.461331712962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45978.461331712962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45978.461331712962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45978.461331712962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45978.461331712962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45978.461331712962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45978.461331712962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45978.461331712962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45978.461331712962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45978.461331712962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45978.461331712962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45978.461331712962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45978.461331712962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45978.461331712962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45978.461331712962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45978.461331712962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45978.461331712962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45978.461331712962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45978.461331712962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45978.461331712962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45978.461331712962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45978.461331712962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45978.461331712962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45978.461331712962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45978.461331712962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45978.461331712962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45978.461331712962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45978.461331712962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45978.461331712962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45978.461331712962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45978.461331712962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45978.461331712962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45978.461331712962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45978.461331712962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45978.461331712962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45978.461331712962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45978.461331712962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45978.461331712962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45978.461331712962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45978.461331712962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45978.461331712962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45978.461331712962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45978.461331712962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45978.461331712962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45978.461331712962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45978.461331712962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45978.461331712962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45978.461331712962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45978.461331712962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45978.461331712962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45978.461331712962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45978.461331712962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45978.461331712962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45978.461331712962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45978.461331712962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45978.461331712962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45978.461331712962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45978.461331712962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45978.461331712962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45978.461331712962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45978.461331712962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45978.461331712962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45978.461331712962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45978.461331712962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45978.461331712962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45978.461331712962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45978.461331712962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45978.461331712962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45978.461331712962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45978.461331712962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45978.461331712962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45978.461331712962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45978.461331712962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45978.461331712962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45978.461331712962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45978.461331712962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45978.461331712962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45978.461331712962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45978.461331712962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45978.461331712962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45978.461331712962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45978.461331712962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45978.461331712962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45978.461331712962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45978.461331712962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45978.461331712962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45978.461331712962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45978.461331712962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45978.461331712962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45978.461331712962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45978.461331712962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45978.461331712962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45978.461331712962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45978.461331712962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45978.461331712962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45978.461331712962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45978.461331712962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45978.461331712962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45978.461331712962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45978.461331712962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45978.461331712962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45978.461331712962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45978.461331712962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45978.461331712962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45978.461331712962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45978.461331712962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45978.461331712962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45978.461331712962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45978.461331712962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45978.461331712962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45978.461331712962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45978.461331712962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45978.461331712962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45978.461331712962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45978.461331712962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45978.461331712962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45978.461331712962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45978.461331712962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45978.461331712962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45978.461331712962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45978.461331712962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45978.461331712962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45978.461331712962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45978.461331712962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45978.461331712962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45978.461331712962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45978.461331712962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45978.461331712962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45978.461331712962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45978.461331712962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45978.461331712962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45978.461331712962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45978.461331712962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45978.461331712962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45978.461331712962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45978.461331712962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45978.461331712962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45978.461331712962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45978.461331712962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45978.461331712962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45978.461331712962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45978.461331712962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45978.461331712962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45978.461331712962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45978.461331712962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45978.461331712962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45978.461331712962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45978.461331712962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45978.461331712962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45978.461331712962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45978.461331712962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45978.461331712962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45978.461331712962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45978.461331712962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45978.461331712962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45978.461331712962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45978.461331712962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45978.461331712962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45978.461331712962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45978.461331712962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45978.461331712962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45978.461331712962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45978.461331712962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45978.461331712962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45978.461331712962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45978.461331712962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45978.461331712962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45978.461331712962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45978.461331712962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45978.461331712962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45978.461331712962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45978.461331712962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45978.461331712962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45978.461331712962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45978.461331712962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45978.461331712962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45978.461331712962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45978.461331712962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45978.461331712962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45978.461331712962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45978.461331712962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45978.461331712962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45978.461331712962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45978.461331712962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45978.461331712962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45978.461331712962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45978.461331712962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45978.461331712962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45978.461331712962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45978.461331712962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45978.461331712962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45978.461331712962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45978.461331712962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45978.461331712962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45978.461331712962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45978.461331712962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45978.461331712962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45978.461331712962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45978.461331712962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45978.461331712962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45978.461331712962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45978.461331712962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45978.461331712962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45978.461331712962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45978.461331712962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45978.461331712962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45978.461331712962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45978.461331712962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45978.461331712962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45978.461331712962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45978.461331712962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45978.461331712962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45978.461331712962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45978.461331712962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45978.461331712962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45978.461331712962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45978.461331712962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45978.461331712962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45978.461331712962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45978.461331712962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45978.461331712962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45978.461331712962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45978.461331712962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45978.461331712962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45978.461331712962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45978.461331712962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45978.461331712962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45978.461331712962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45978.461331712962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45978.461331712962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45978.461331712962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45978.461331712962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45978.461331712962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45978.461331712962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45978.461331712962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45978.461331712962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45978.461331712962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45978.461331712962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45978.461331712962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45978.461331712962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45978.461331712962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45978.461331712962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45978.461331712962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45978.461331712962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45978.461331712962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45978.461331712962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45978.461331712962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45978.461331712962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45978.461331712962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45978.461331712962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45978.461331712962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45978.461331712962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45978.461331712962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45978.461331712962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45978.461331712962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45978.461331712962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45978.461331712962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45978.461331712962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45978.461331712962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45978.461331712962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45978.461331712962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45978.461331712962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45978.461331712962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45978.461331712962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45978.461331712962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45978.461331712962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45978.461331712962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45978.461331712962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45978.461331712962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45978.461331712962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45978.461331712962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45978.461331712962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45978.461331712962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45978.461331712962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45978.461331712962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45978.461331712962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45978.461331712962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45978.461331712962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45978.461331712962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45978.461331712962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45978.461331712962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45978.461331712962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45978.461331712962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45978.461331712962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45978.461331712962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45978.461331712962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45978.461331712962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45978.461331712962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45978.461331712962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45978.461331712962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45978.461331712962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45978.461331712962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45978.461331712962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45978.461331712962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45978.461331712962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45978.461331712962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45978.461331712962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45978.461331712962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45978.461331712962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45978.461331712962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45978.461331712962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45978.461331712962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45978.461331712962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45978.461331712962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45978.461331712962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45978.461331712962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45978.461331712962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45978.461331712962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45978.461331712962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45978.461331712962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45978.461331712962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45978.461331712962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45978.461331712962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45978.461331712962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45978.461331712962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45978.461331712962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45978.461331712962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45978.461331712962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45978.461331712962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45978.461331712962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45978.461331712962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45978.461331712962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45978.461331712962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45978.461331712962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45978.461331712962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45978.461331712962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45978.461331712962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45978.461331712962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45978.461331712962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45978.461331712962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45978.461331712962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45978.461331712962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45978.461331712962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45978.461331712962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45978.461331712962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45978.461331712962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45978.461331712962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45978.461331712962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45978.461331712962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45978.461331712962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45978.461331712962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45978.461331712962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45978.461331712962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45978.461331712962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45978.461331712962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45978.461331712962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45978.461331712962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45978.461331712962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45978.461331712962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45978.461331712962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45978.461331712962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45978.461331712962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45978.461331712962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45978.461331712962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45978.461331712962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45978.461331712962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45978.461331712962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45978.461331712962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45978.461331712962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45978.461331712962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45978.461331712962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45978.461331712962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45978.461331712962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45978.461331712962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45978.461331712962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45978.461331712962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45978.461331712962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45978.461331712962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45978.461331712962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45978.461331712962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45978.461331712962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45978.461331712962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45978.461331712962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45978.461331712962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45978.461331712962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45978.461331712962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45978.461331712962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45978.461331712962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45978.461331712962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45978.461331712962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45978.461331712962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45978.461331712962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45978.461331712962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45978.461331712962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45978.461331712962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45978.461331712962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45978.461331712962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45978.461331712962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45978.461331712962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45978.461331712962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45978.461331712962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45978.461331712962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45978.461331712962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45978.461331712962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45978.461331712962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45978.461331712962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45978.461331712962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45978.461331712962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45978.461331712962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45978.461331712962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45978.461331712962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45978.461331712962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45978.461331712962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45978.461331712962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45978.461331712962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45978.461331712962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45978.461331712962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45978.461331712962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45978.461331712962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45978.461331712962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45978.461331712962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45978.461331712962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45978.461331712962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45978.461331712962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45978.461331712962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45978.461331712962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45978.461331712962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45978.461331712962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45978.461331712962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45978.461331712962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45978.461331712962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45978.461331712962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45978.461331712962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45978.461331712962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45978.461331712962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45978.461331712962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45978.461331712962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45978.461331712962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45978.461331712962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45978.461331712962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45978.461331712962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45978.461331712962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45978.461331712962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45978.461331712962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45978.461331712962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45978.461331712962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45978.461331712962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45978.461331712962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45978.461331712962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45978.461331712962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45978.461331712962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45978.461331712962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45978.461331712962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45978.461331712962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45978.461331712962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45978.461331712962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45978.461331712962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45978.461331712962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45978.461331712962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45978.461331712962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45978.461331712962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45978.461331712962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45978.461331712962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45978.461331712962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45978.461331712962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45978.461331712962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45978.461331712962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45978.461331712962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45978.461331712962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45978.461331712962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45978.461331712962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45978.461331712962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45978.461331712962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45978.461331712962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45978.461331712962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45978.461331712962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45978.461331712962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45978.461331712962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45978.461331712962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45978.461331712962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45978.461331712962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45978.461331712962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45978.461331712962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45978.461331712962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45978.461331712962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45978.461331712962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45978.461331712962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45978.461331712962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45978.461331712962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45978.461331712962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45978.461331712962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45978.461331712962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45978.461331712962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45978.461331712962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45978.461331712962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45978.461331712962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45978.461331712962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45978.461331712962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45978.461331712962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45978.461331712962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45978.461331712962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45978.461331712962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45978.461331712962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45978.461331712962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45978.461331712962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45978.461331712962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45978.461331712962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45978.461331712962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45978.461331712962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45978.461331712962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45978.461331712962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45978.461331712962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45978.461331712962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45978.461331712962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45978.461331712962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45978.461331712962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45978.461331712962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45978.461331712962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45978.461331712962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45978.461331712962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45978.461331712962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45978.461331712962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45978.461331712962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45978.461331712962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45978.461331712962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45978.461331712962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45978.461331712962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45978.461331712962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45978.461331712962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45978.461331712962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45978.461331712962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45978.461331712962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45978.461331712962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45978.461331712962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45978.461331712962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45978.461331712962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45978.461331712962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45978.461331712962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45978.461331712962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45978.461331712962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45978.461331712962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45978.461331712962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45978.461331712962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45978.461331712962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45978.461331712962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45978.461331712962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45978.461331712962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45978.461331712962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45978.461331712962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45978.461331712962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45978.461331712962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45978.461331712962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45978.461331712962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45978.461331712962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45978.461331712962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45978.461331712962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45978.461331712962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45978.461331712962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45978.461331712962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45978.461331712962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45978.461331712962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45978.461331712962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45978.461331712962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45978.461331712962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45978.461331712962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45978.461331712962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45978.461331712962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45978.461331712962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45978.461331712962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45978.461331712962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45978.461331712962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45978.461331712962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45978.461331712962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45978.461331712962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45978.461331712962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45978.461331712962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45978.461331712962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45978.461331712962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45978.461331712962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45978.461331712962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45978.461331712962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45978.461331712962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45978.461331712962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45978.461331712962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45978.461331712962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45978.461331712962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45978.461331712962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45978.461331712962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45978.461331712962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45978.461331712962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45978.461331712962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45978.461331712962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45978.461331712962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45978.461331712962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45978.461331712962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45978.461331712962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45978.461331944447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45978.461331944447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45978.461331944447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45978.461331944447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45978.461331944447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45978.461331944447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45978.461331944447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45978.461331944447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45978.461331944447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45978.461331944447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45978.461331944447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45978.461331944447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45978.461331944447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45978.461331944447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45978.461331944447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45978.461331944447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45978.461331944447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45978.461331944447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45978.461331944447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45978.461331944447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45978.461331944447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45978.461331944447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45978.461331944447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45978.461331944447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45978.461331944447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45978.461331944447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45978.461331944447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45978.461331944447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45978.461331944447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45978.461331944447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45978.461331944447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45978.461331944447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45978.461331944447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45978.461331944447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45978.461331944447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45978.461331944447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45978.461331944447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45978.461331944447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45978.461331944447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45978.461331944447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45978.461331944447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45978.461331944447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45978.461331944447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45978.461331944447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45978.461331944447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45978.461331944447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45978.461331944447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45978.461331944447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45978.461331944447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45978.461331944447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45978.461331944447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45978.461331944447</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274.98061412036623</v>
      </c>
      <c r="H2" s="96">
        <v>45703.474768518521</v>
      </c>
      <c r="I2" s="96" t="str">
        <f>IFERROR(VLOOKUP(D2,DB!A:F,6,0),"")</f>
        <v>SCECO</v>
      </c>
      <c r="J2" s="96" t="str">
        <f>IFERROR(VLOOKUP(D2,DB!A:G,7,0),"")</f>
        <v>Dead</v>
      </c>
      <c r="K2" s="98" t="s">
        <v>39116</v>
      </c>
      <c r="L2" s="92" t="str">
        <f>IFERROR(VLOOKUP(D2,DB!A:I,9,0),"")</f>
        <v>Latis</v>
      </c>
    </row>
    <row r="3" spans="1:16" ht="15" customHeight="1">
      <c r="A3" s="114" t="s">
        <v>39117</v>
      </c>
      <c r="B3" s="114" t="str">
        <f>IFERROR(VLOOKUP(D3,DB!A:K,11,0),"")</f>
        <v>R4</v>
      </c>
      <c r="C3" s="94">
        <v>1</v>
      </c>
      <c r="D3" s="92" t="s">
        <v>30331</v>
      </c>
      <c r="E3" s="95" t="s">
        <v>39021</v>
      </c>
      <c r="F3" s="96">
        <v>45978.447222222225</v>
      </c>
      <c r="G3" s="97">
        <f ca="1">IFERROR(NOW()-F3,"")</f>
        <v>1.4109490737610031E-2</v>
      </c>
      <c r="H3" s="96">
        <v>45978.421759259261</v>
      </c>
      <c r="I3" s="114" t="str">
        <f>IFERROR(VLOOKUP(D3,DB!A:F,6,0),"")</f>
        <v>SCECO</v>
      </c>
      <c r="J3" s="114" t="str">
        <f>IFERROR(VLOOKUP(D3,DB!A:G,7,0),"")</f>
        <v>Dead</v>
      </c>
      <c r="K3" s="98" t="s">
        <v>39118</v>
      </c>
      <c r="L3" s="92" t="str">
        <f>IFERROR(VLOOKUP(D3,DB!A:I,9,0),"")</f>
        <v>Latis</v>
      </c>
    </row>
    <row r="4" spans="1:16" ht="15" customHeight="1">
      <c r="A4" s="114"/>
      <c r="B4" s="114" t="str">
        <f>IFERROR(VLOOKUP(D4,DB!A:K,11,0),"")</f>
        <v/>
      </c>
      <c r="C4" s="94"/>
      <c r="D4" s="92"/>
      <c r="E4" s="95"/>
      <c r="F4" s="96"/>
      <c r="G4" s="97">
        <f ca="1">IFERROR(NOW()-F4,"")</f>
        <v>45978.461331712962</v>
      </c>
      <c r="H4" s="96"/>
      <c r="I4" s="114" t="str">
        <f>IFERROR(VLOOKUP(D4,DB!A:F,6,0),"")</f>
        <v/>
      </c>
      <c r="J4" s="114" t="str">
        <f>IFERROR(VLOOKUP(D4,DB!A:G,7,0),"")</f>
        <v/>
      </c>
      <c r="K4" s="98"/>
      <c r="L4" s="92" t="str">
        <f>IFERROR(VLOOKUP(D4,DB!A:I,9,0),"")</f>
        <v/>
      </c>
    </row>
    <row r="5" spans="1:16" ht="15" customHeight="1">
      <c r="A5" s="114"/>
      <c r="B5" s="114" t="str">
        <f>IFERROR(VLOOKUP(D5,DB!A:K,11,0),"")</f>
        <v/>
      </c>
      <c r="C5" s="94"/>
      <c r="D5" s="92"/>
      <c r="E5" s="95"/>
      <c r="F5" s="96"/>
      <c r="G5" s="97">
        <f ca="1">IFERROR(NOW()-F5,"")</f>
        <v>45978.461331712962</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45978.461331712962</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45978.461331712962</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45978.461331712962</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45978.461331712962</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45978.461331712962</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45978.461331712962</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45978.461331712962</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45978.461331712962</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45978.461331712962</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45978.461331712962</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45978.461331712962</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45978.461331712962</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45978.461331712962</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45978.461331712962</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45978.461331712962</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45978.461331712962</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45978.461331712962</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45978.461331712962</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45978.461331712962</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45978.461331712962</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45978.461331712962</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45978.461331712962</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45978.461331712962</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45978.461331712962</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45978.461331712962</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45978.461331712962</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45978.461331712962</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45978.461331712962</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45978.461331712962</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45978.461331712962</v>
      </c>
      <c r="H35" s="96"/>
      <c r="I35" s="114" t="str">
        <f>IFERROR(VLOOKUP(D35,DB!A:F,6,0),"")</f>
        <v/>
      </c>
      <c r="J35" s="114" t="str">
        <f>IFERROR(VLOOKUP(D35,DB!A:G,7,0),"")</f>
        <v/>
      </c>
      <c r="K35" s="98"/>
      <c r="L35" s="92" t="str">
        <f>IFERROR(VLOOKUP(D35,DB!A:I,9,0),"")</f>
        <v/>
      </c>
    </row>
    <row r="36" spans="1:12" ht="15" customHeight="1">
      <c r="A36" s="114"/>
      <c r="B36" s="114" t="str">
        <f>IFERROR(VLOOKUP(D36,DB!A:K,11,0),"")</f>
        <v/>
      </c>
      <c r="C36" s="94"/>
      <c r="D36" s="92"/>
      <c r="E36" s="95"/>
      <c r="F36" s="96"/>
      <c r="G36" s="97">
        <f ca="1">IFERROR(NOW()-F36,"")</f>
        <v>45978.461331712962</v>
      </c>
      <c r="H36" s="96"/>
      <c r="I36" s="114" t="str">
        <f>IFERROR(VLOOKUP(D36,DB!A:F,6,0),"")</f>
        <v/>
      </c>
      <c r="J36" s="114" t="str">
        <f>IFERROR(VLOOKUP(D36,DB!A:G,7,0),"")</f>
        <v/>
      </c>
      <c r="K36" s="98"/>
      <c r="L36" s="92" t="str">
        <f>IFERROR(VLOOKUP(D36,DB!A:I,9,0),"")</f>
        <v/>
      </c>
    </row>
    <row r="37" spans="1:12" ht="15" customHeight="1">
      <c r="A37" s="114"/>
      <c r="B37" s="114" t="str">
        <f>IFERROR(VLOOKUP(D37,DB!A:K,11,0),"")</f>
        <v/>
      </c>
      <c r="C37" s="94"/>
      <c r="D37" s="92"/>
      <c r="E37" s="95"/>
      <c r="F37" s="96"/>
      <c r="G37" s="97">
        <f ca="1">IFERROR(NOW()-F37,"")</f>
        <v>45978.461331712962</v>
      </c>
      <c r="H37" s="96"/>
      <c r="I37" s="114" t="str">
        <f>IFERROR(VLOOKUP(D37,DB!A:F,6,0),"")</f>
        <v/>
      </c>
      <c r="J37" s="114" t="str">
        <f>IFERROR(VLOOKUP(D37,DB!A:G,7,0),"")</f>
        <v/>
      </c>
      <c r="K37" s="98"/>
      <c r="L37" s="92" t="str">
        <f>IFERROR(VLOOKUP(D37,DB!A:I,9,0),"")</f>
        <v/>
      </c>
    </row>
    <row r="38" spans="1:12" ht="15" customHeight="1">
      <c r="A38" s="114"/>
      <c r="B38" s="114" t="str">
        <f>IFERROR(VLOOKUP(D38,DB!A:K,11,0),"")</f>
        <v/>
      </c>
      <c r="C38" s="94"/>
      <c r="D38" s="92"/>
      <c r="E38" s="95"/>
      <c r="F38" s="96"/>
      <c r="G38" s="97">
        <f ca="1">IFERROR(NOW()-F38,"")</f>
        <v>45978.461331712962</v>
      </c>
      <c r="H38" s="96"/>
      <c r="I38" s="114" t="str">
        <f>IFERROR(VLOOKUP(D38,DB!A:F,6,0),"")</f>
        <v/>
      </c>
      <c r="J38" s="114" t="str">
        <f>IFERROR(VLOOKUP(D38,DB!A:G,7,0),"")</f>
        <v/>
      </c>
      <c r="K38" s="98"/>
      <c r="L38" s="92"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0"/>
  <sheetViews>
    <sheetView tabSelected="1" workbookViewId="0">
      <selection activeCell="K10" sqref="K1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39119</v>
      </c>
      <c r="B2" s="37" t="str">
        <f>IFERROR(VLOOKUP(D2,DB!A:K,11,0),"")</f>
        <v>R5</v>
      </c>
      <c r="C2" s="37">
        <v>3</v>
      </c>
      <c r="D2" s="107" t="s">
        <v>36011</v>
      </c>
      <c r="E2" s="37" t="s">
        <v>39021</v>
      </c>
      <c r="F2" s="38">
        <v>45891.832060185188</v>
      </c>
      <c r="G2" s="109">
        <f ca="1">IFERROR(NOW()-F2,"")</f>
        <v>86.629271527774108</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09">
        <f t="shared" ref="G3" ca="1" si="0">IFERROR(NOW()-F3,"")</f>
        <v>52.272454398145783</v>
      </c>
      <c r="H3" s="38">
        <v>45926.158159722225</v>
      </c>
      <c r="I3" s="37" t="str">
        <f>IFERROR(VLOOKUP(D3,DB!A:F,6,0),"")</f>
        <v>SCECO</v>
      </c>
      <c r="J3" s="37" t="str">
        <f>IFERROR(VLOOKUP(D3,DB!A:G,7,0),"")</f>
        <v>Good</v>
      </c>
      <c r="K3" s="37" t="s">
        <v>39122</v>
      </c>
      <c r="L3" s="37" t="str">
        <f>IFERROR(VLOOKUP(D3,DB!A:I,9,0),"")</f>
        <v>Latis</v>
      </c>
      <c r="M3" s="106"/>
    </row>
    <row r="4" spans="1:13" ht="48" customHeight="1">
      <c r="A4" s="110" t="s">
        <v>39123</v>
      </c>
      <c r="B4" s="110" t="str">
        <f>IFERROR(VLOOKUP(D4,DB!A:K,11,0),"")</f>
        <v>R5</v>
      </c>
      <c r="C4" s="110">
        <v>1</v>
      </c>
      <c r="D4" s="110" t="s">
        <v>34758</v>
      </c>
      <c r="E4" s="110" t="s">
        <v>39102</v>
      </c>
      <c r="F4" s="111">
        <v>45948.661111111112</v>
      </c>
      <c r="G4" s="112">
        <f t="shared" ref="G4" ca="1" si="1">IFERROR(NOW()-F4,"")</f>
        <v>29.800220601850015</v>
      </c>
      <c r="H4" s="111">
        <v>45948.661111111112</v>
      </c>
      <c r="I4" s="110" t="str">
        <f>IFERROR(VLOOKUP(D4,DB!A:F,6,0),"")</f>
        <v>SCECO</v>
      </c>
      <c r="J4" s="110" t="str">
        <f>IFERROR(VLOOKUP(D4,DB!A:G,7,0),"")</f>
        <v>Dead</v>
      </c>
      <c r="K4" s="110" t="s">
        <v>39124</v>
      </c>
      <c r="L4" s="110" t="str">
        <f>IFERROR(VLOOKUP(D4,DB!A:I,9,0),"")</f>
        <v>Latis</v>
      </c>
    </row>
    <row r="5" spans="1:13">
      <c r="A5" s="110" t="s">
        <v>39125</v>
      </c>
      <c r="B5" s="110" t="str">
        <f>IFERROR(VLOOKUP(D5,DB!A:K,11,0),"")</f>
        <v>R5</v>
      </c>
      <c r="C5" s="110">
        <v>1</v>
      </c>
      <c r="D5" s="110" t="s">
        <v>33371</v>
      </c>
      <c r="E5" s="110" t="s">
        <v>39021</v>
      </c>
      <c r="F5" s="137">
        <v>45977.514803240738</v>
      </c>
      <c r="G5" s="112">
        <f t="shared" ref="G5:G13" ca="1" si="2">IFERROR(NOW()-F5,"")</f>
        <v>0.94652847222459968</v>
      </c>
      <c r="H5" s="137">
        <v>45977.468807870369</v>
      </c>
      <c r="I5" s="110" t="str">
        <f>IFERROR(VLOOKUP(D5,DB!A:F,6,0),"")</f>
        <v>SCECO</v>
      </c>
      <c r="J5" s="110" t="str">
        <f>IFERROR(VLOOKUP(D5,DB!A:G,7,0),"")</f>
        <v>Weak</v>
      </c>
      <c r="K5" s="110" t="s">
        <v>39126</v>
      </c>
      <c r="L5" s="110" t="str">
        <f>IFERROR(VLOOKUP(D5,DB!A:I,9,0),"")</f>
        <v>Latis</v>
      </c>
    </row>
    <row r="6" spans="1:13" ht="30.75">
      <c r="A6" s="110" t="s">
        <v>39127</v>
      </c>
      <c r="B6" s="110" t="str">
        <f>IFERROR(VLOOKUP(D6,DB!A:K,11,0),"")</f>
        <v>R5</v>
      </c>
      <c r="C6" s="110">
        <v>1</v>
      </c>
      <c r="D6" s="110" t="s">
        <v>32794</v>
      </c>
      <c r="E6" s="110" t="s">
        <v>39102</v>
      </c>
      <c r="F6" s="137">
        <v>45978.437025462961</v>
      </c>
      <c r="G6" s="112">
        <f t="shared" ca="1" si="2"/>
        <v>2.4306250001245644E-2</v>
      </c>
      <c r="H6" s="137">
        <v>45978.431064814817</v>
      </c>
      <c r="I6" s="110" t="str">
        <f>IFERROR(VLOOKUP(D6,DB!A:F,6,0),"")</f>
        <v>SCECO</v>
      </c>
      <c r="J6" s="110" t="str">
        <f>IFERROR(VLOOKUP(D6,DB!A:G,7,0),"")</f>
        <v>Vandalized+Dead</v>
      </c>
      <c r="K6" s="110" t="s">
        <v>39128</v>
      </c>
      <c r="L6" s="110" t="str">
        <f>IFERROR(VLOOKUP(D6,DB!A:I,9,0),"")</f>
        <v>Latis</v>
      </c>
    </row>
    <row r="7" spans="1:13">
      <c r="A7" s="110"/>
      <c r="B7" s="110" t="str">
        <f>IFERROR(VLOOKUP(D7,DB!A:K,11,0),"")</f>
        <v/>
      </c>
      <c r="C7" s="110"/>
      <c r="D7" s="110"/>
      <c r="E7" s="110"/>
      <c r="F7" s="110"/>
      <c r="G7" s="112">
        <f t="shared" ca="1" si="2"/>
        <v>45978.461331712962</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45978.461331712962</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45978.461331712962</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45978.461331712962</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45978.461331712962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45978.461331712962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45978.461331712962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ref="G14:G77" ca="1" si="3">IFERROR(NOW()-F14,"")</f>
        <v>45978.461331712962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45978.461331712962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45978.461331712962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45978.461331712962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45978.461331712962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45978.461331712962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45978.461331712962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45978.461331712962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45978.461331712962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45978.461331712962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45978.461331712962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45978.461331712962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45978.461331712962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45978.461331712962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45978.461331712962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45978.461331712962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45978.461331712962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45978.461331712962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45978.461331712962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45978.461331712962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45978.461331712962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45978.461331712962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45978.461331712962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45978.461331712962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45978.461331712962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45978.461331712962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45978.461331712962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45978.461331712962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45978.461331712962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45978.461331712962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45978.461331712962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45978.461331712962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45978.461331712962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45978.461331712962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45978.461331712962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45978.461331712962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45978.461331712962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45978.461331712962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45978.461331712962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45978.461331712962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45978.461331712962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45978.461331712962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45978.461331712962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45978.461331712962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45978.461331712962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45978.461331712962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45978.461331712962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45978.461331712962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45978.461331712962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45978.461331712962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45978.461331712962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45978.461331712962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45978.461331712962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45978.461331712962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45978.461331712962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45978.461331712962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45978.461331712962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45978.461331712962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45978.461331712962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45978.461331712962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45978.461331712962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45978.461331712962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45978.461331712962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45978.461331712962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ref="G78:G141" ca="1" si="4">IFERROR(NOW()-F78,"")</f>
        <v>45978.461331712962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45978.461331712962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45978.461331712962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45978.461331712962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45978.461331712962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45978.461331712962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45978.461331712962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45978.461331712962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45978.461331712962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45978.461331712962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45978.461331712962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45978.461331712962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45978.461331712962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45978.461331712962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45978.461331712962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45978.461331712962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45978.461331712962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45978.461331712962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45978.461331712962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45978.461331712962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45978.461331712962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45978.461331712962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45978.461331712962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45978.461331712962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45978.461331712962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45978.461331712962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45978.461331712962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45978.461331712962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45978.461331712962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45978.461331712962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45978.461331712962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45978.461331712962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45978.461331712962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45978.461331712962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45978.461331712962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45978.461331712962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45978.461331712962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45978.461331712962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45978.461331712962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45978.461331712962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45978.461331712962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45978.461331712962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45978.461331712962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45978.461331712962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45978.461331712962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45978.461331712962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45978.461331712962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45978.461331712962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45978.461331712962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45978.461331712962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45978.461331712962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45978.461331712962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45978.461331712962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45978.461331712962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45978.461331712962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45978.461331712962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45978.461331712962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45978.461331712962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45978.461331712962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45978.461331712962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45978.461331712962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45978.461331712962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45978.461331712962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45978.461331712962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ref="G142:G205" ca="1" si="5">IFERROR(NOW()-F142,"")</f>
        <v>45978.461331712962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45978.461331712962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45978.461331712962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45978.461331712962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45978.461331712962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45978.461331712962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45978.461331712962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45978.461331712962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45978.461331712962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45978.461331712962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45978.461331712962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45978.461331712962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45978.461331712962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45978.461331712962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45978.461331712962</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45978.461331712962</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45978.461331712962</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45978.461331712962</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45978.461331712962</v>
      </c>
      <c r="H160" s="110"/>
      <c r="I160" s="110" t="str">
        <f>IFERROR(VLOOKUP(D160,DB!A:F,6,0),"")</f>
        <v/>
      </c>
      <c r="J160" s="110" t="str">
        <f>IFERROR(VLOOKUP(D160,DB!A:G,7,0),"")</f>
        <v/>
      </c>
      <c r="K160" s="110"/>
      <c r="L160" s="110" t="str">
        <f>IFERROR(VLOOKUP(D160,DB!A:I,9,0),"")</f>
        <v/>
      </c>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sheetData>
  <dataValidations count="2">
    <dataValidation allowBlank="1" showInputMessage="1" showErrorMessage="1" sqref="E1" xr:uid="{920C6338-E771-4DAE-8C89-92A9093EA4DE}"/>
    <dataValidation type="list" allowBlank="1" showInputMessage="1" showErrorMessage="1" sqref="E2:E1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39129</v>
      </c>
      <c r="B2" s="120" t="str">
        <f>IFERROR(VLOOKUP(D2,DB!A:K,11,0),"")</f>
        <v>R6</v>
      </c>
      <c r="C2" s="121">
        <v>1</v>
      </c>
      <c r="D2" s="120" t="s">
        <v>30938</v>
      </c>
      <c r="E2" s="110" t="s">
        <v>39021</v>
      </c>
      <c r="F2" s="122">
        <v>45977.926087962966</v>
      </c>
      <c r="G2" s="105">
        <f t="shared" ref="G2:G57" ca="1" si="0">IFERROR(NOW()-F2,"-")</f>
        <v>0.53524374999688007</v>
      </c>
      <c r="H2" s="122">
        <v>45978.034363425926</v>
      </c>
      <c r="I2" s="120" t="str">
        <f>IFERROR(VLOOKUP(D2,DB!A:F,6,0),"")</f>
        <v>SCECO</v>
      </c>
      <c r="J2" s="120" t="str">
        <f>IFERROR(VLOOKUP(D2,DB!A:G,7,0),"")</f>
        <v>Dead</v>
      </c>
      <c r="K2" s="123" t="s">
        <v>39130</v>
      </c>
      <c r="L2" s="124" t="str">
        <f>IFERROR(VLOOKUP(D2,DB!A:I,9,0),"")</f>
        <v>Latis</v>
      </c>
    </row>
    <row r="3" spans="1:16382" ht="31.5" customHeight="1">
      <c r="A3" s="119"/>
      <c r="B3" s="120" t="str">
        <f>IFERROR(VLOOKUP(D3,DB!A:K,11,0),"")</f>
        <v/>
      </c>
      <c r="C3" s="121"/>
      <c r="D3" s="120"/>
      <c r="E3" s="110"/>
      <c r="F3" s="122"/>
      <c r="G3" s="105">
        <f t="shared" ca="1" si="0"/>
        <v>45978.461331712962</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45978.461331712962</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45978.461331712962</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45978.461331712962</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45978.461331712962</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45978.461331712962</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45978.461331712962</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45978.461331712962</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45978.461331712962</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45978.461331712962</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45978.461331712962</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45978.461331712962</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45978.461331712962</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45978.461331712962</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45978.461331712962</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45978.461331712962</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45978.461331712962</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45978.461331712962</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45978.461331712962</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45978.461331712962</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45978.461331712962</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45978.461331712962</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45978.461331712962</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45978.461331712962</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45978.461331712962</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45978.461331712962</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45978.461331712962</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45978.461331712962</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45978.461331712962</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45978.461331712962</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45978.461331712962</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45978.461331712962</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45978.461331712962</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45978.461331712962</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45978.461331712962</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45978.461331712962</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45978.461331712962</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45978.461331712962</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45978.461331712962</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45978.461331712962</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45978.461331712962</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45978.461331712962</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45978.461331712962</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45978.461331712962</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45978.461331712962</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45978.461331712962</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45978.461331712962</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45978.461331712962</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45978.461331712962</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45978.461331712962</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45978.461331712962</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45978.461331712962</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45978.461331712962</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45978.461331712962</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45978.461331712962</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45978.461331712962</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45978.461331712962</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45978.461331712962</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45978.461331712962</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45978.461331712962</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45978.461331712962</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45978.461331712962</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45978.461331712962</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45978.461331712962</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45978.461331712962</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45978.461331712962</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45978.461331712962</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45978.461331712962</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45978.461331712962</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45978.461331712962</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45978.461331712962</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45978.461331712962</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45978.461331712962</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45978.461331712962</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45978.461331712962</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45978.461331712962</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45978.461331712962</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45978.461331712962</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45978.461331712962</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45978.461331712962</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45978.461331712962</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45978.461331712962</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45978.461331712962</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45978.461331712962</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45978.461331712962</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45978.461331712962</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45978.461331712962</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45978.461331712962</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45978.461331712962</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2025-11-17T08:05:51Z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